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35"/>
  </bookViews>
  <sheets>
    <sheet name="Доходы" sheetId="1" r:id="rId1"/>
    <sheet name="Расходы" sheetId="2" r:id="rId2"/>
    <sheet name="Источники фин-я дефицита" sheetId="3" r:id="rId3"/>
  </sheets>
  <definedNames>
    <definedName name="APPT" localSheetId="1">Расходы!#REF!</definedName>
    <definedName name="FIO" localSheetId="1">Расходы!$D$14</definedName>
    <definedName name="LAST_CELL" localSheetId="1">Расходы!$H$68</definedName>
    <definedName name="SIGN" localSheetId="1">Расходы!$A$14:$F$15</definedName>
    <definedName name="_xlnm.Print_Area" localSheetId="0">Доходы!$A$1:$G$38</definedName>
  </definedNames>
  <calcPr calcId="145621"/>
</workbook>
</file>

<file path=xl/calcChain.xml><?xml version="1.0" encoding="utf-8"?>
<calcChain xmlns="http://schemas.openxmlformats.org/spreadsheetml/2006/main">
  <c r="H13" i="3" l="1"/>
  <c r="H12" i="3"/>
  <c r="H11" i="3"/>
  <c r="F11" i="3"/>
  <c r="H10" i="3"/>
  <c r="F10" i="3"/>
  <c r="G9" i="3"/>
  <c r="G16" i="3" s="1"/>
  <c r="E9" i="3"/>
  <c r="H9" i="3" s="1"/>
  <c r="D9" i="3"/>
  <c r="D16" i="3" s="1"/>
  <c r="F8" i="3"/>
  <c r="F7" i="3"/>
  <c r="G6" i="3"/>
  <c r="E6" i="3"/>
  <c r="D6" i="3"/>
  <c r="F64" i="2"/>
  <c r="E64" i="2"/>
  <c r="D64" i="2"/>
  <c r="G64" i="2" s="1"/>
  <c r="C64" i="2"/>
  <c r="G63" i="2"/>
  <c r="E63" i="2"/>
  <c r="G62" i="2"/>
  <c r="E62" i="2"/>
  <c r="F61" i="2"/>
  <c r="D61" i="2"/>
  <c r="E61" i="2" s="1"/>
  <c r="C61" i="2"/>
  <c r="G60" i="2"/>
  <c r="E60" i="2"/>
  <c r="G59" i="2"/>
  <c r="G58" i="2"/>
  <c r="E57" i="2"/>
  <c r="F56" i="2"/>
  <c r="D56" i="2"/>
  <c r="G56" i="2" s="1"/>
  <c r="C56" i="2"/>
  <c r="G55" i="2"/>
  <c r="E55" i="2"/>
  <c r="G54" i="2"/>
  <c r="E54" i="2"/>
  <c r="G53" i="2"/>
  <c r="E53" i="2"/>
  <c r="G52" i="2"/>
  <c r="E52" i="2"/>
  <c r="G51" i="2"/>
  <c r="E51" i="2"/>
  <c r="G50" i="2"/>
  <c r="F50" i="2"/>
  <c r="D50" i="2"/>
  <c r="C50" i="2"/>
  <c r="E50" i="2" s="1"/>
  <c r="G49" i="2"/>
  <c r="E49" i="2"/>
  <c r="G48" i="2"/>
  <c r="E48" i="2"/>
  <c r="G47" i="2"/>
  <c r="E47" i="2"/>
  <c r="F46" i="2"/>
  <c r="E46" i="2"/>
  <c r="D46" i="2"/>
  <c r="G46" i="2" s="1"/>
  <c r="C46" i="2"/>
  <c r="G45" i="2"/>
  <c r="E45" i="2"/>
  <c r="G44" i="2"/>
  <c r="E44" i="2"/>
  <c r="G43" i="2"/>
  <c r="F43" i="2"/>
  <c r="D43" i="2"/>
  <c r="E43" i="2" s="1"/>
  <c r="C43" i="2"/>
  <c r="G42" i="2"/>
  <c r="E42" i="2"/>
  <c r="G41" i="2"/>
  <c r="E41" i="2"/>
  <c r="G40" i="2"/>
  <c r="E40" i="2"/>
  <c r="G39" i="2"/>
  <c r="E39" i="2"/>
  <c r="G38" i="2"/>
  <c r="E38" i="2"/>
  <c r="G37" i="2"/>
  <c r="E37" i="2"/>
  <c r="F36" i="2"/>
  <c r="D36" i="2"/>
  <c r="G36" i="2" s="1"/>
  <c r="C36" i="2"/>
  <c r="G35" i="2"/>
  <c r="E35" i="2"/>
  <c r="G33" i="2"/>
  <c r="F33" i="2"/>
  <c r="D33" i="2"/>
  <c r="C33" i="2"/>
  <c r="E33" i="2" s="1"/>
  <c r="G32" i="2"/>
  <c r="E32" i="2"/>
  <c r="G31" i="2"/>
  <c r="E31" i="2"/>
  <c r="G30" i="2"/>
  <c r="E30" i="2"/>
  <c r="F29" i="2"/>
  <c r="E29" i="2"/>
  <c r="D29" i="2"/>
  <c r="G29" i="2" s="1"/>
  <c r="C29" i="2"/>
  <c r="G28" i="2"/>
  <c r="E28" i="2"/>
  <c r="G27" i="2"/>
  <c r="E27" i="2"/>
  <c r="G26" i="2"/>
  <c r="E26" i="2"/>
  <c r="G25" i="2"/>
  <c r="E25" i="2"/>
  <c r="G24" i="2"/>
  <c r="F23" i="2"/>
  <c r="D23" i="2"/>
  <c r="G23" i="2" s="1"/>
  <c r="C23" i="2"/>
  <c r="G22" i="2"/>
  <c r="E22" i="2"/>
  <c r="G21" i="2"/>
  <c r="E21" i="2"/>
  <c r="G20" i="2"/>
  <c r="E20" i="2"/>
  <c r="G19" i="2"/>
  <c r="F19" i="2"/>
  <c r="D19" i="2"/>
  <c r="C19" i="2"/>
  <c r="E19" i="2" s="1"/>
  <c r="G18" i="2"/>
  <c r="E18" i="2"/>
  <c r="G17" i="2"/>
  <c r="E17" i="2"/>
  <c r="F16" i="2"/>
  <c r="D16" i="2"/>
  <c r="G16" i="2" s="1"/>
  <c r="C16" i="2"/>
  <c r="C8" i="2" s="1"/>
  <c r="G15" i="2"/>
  <c r="E15" i="2"/>
  <c r="G14" i="2"/>
  <c r="E14" i="2"/>
  <c r="G13" i="2"/>
  <c r="E13" i="2"/>
  <c r="G12" i="2"/>
  <c r="E12" i="2"/>
  <c r="G11" i="2"/>
  <c r="E11" i="2"/>
  <c r="G10" i="2"/>
  <c r="E10" i="2"/>
  <c r="F9" i="2"/>
  <c r="E9" i="2"/>
  <c r="D9" i="2"/>
  <c r="G9" i="2" s="1"/>
  <c r="C9" i="2"/>
  <c r="F8" i="2"/>
  <c r="G38" i="1"/>
  <c r="G36" i="1"/>
  <c r="G35" i="1"/>
  <c r="E35" i="1"/>
  <c r="G34" i="1"/>
  <c r="E34" i="1"/>
  <c r="G33" i="1"/>
  <c r="E33" i="1"/>
  <c r="G32" i="1"/>
  <c r="E32" i="1"/>
  <c r="F31" i="1"/>
  <c r="E31" i="1"/>
  <c r="D31" i="1"/>
  <c r="G31" i="1" s="1"/>
  <c r="C31" i="1"/>
  <c r="F30" i="1"/>
  <c r="D30" i="1"/>
  <c r="G30" i="1" s="1"/>
  <c r="C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0" i="1"/>
  <c r="F20" i="1"/>
  <c r="D20" i="1"/>
  <c r="E20" i="1" s="1"/>
  <c r="C20" i="1"/>
  <c r="G18" i="1"/>
  <c r="E18" i="1"/>
  <c r="G17" i="1"/>
  <c r="E17" i="1"/>
  <c r="E15" i="1" s="1"/>
  <c r="G16" i="1"/>
  <c r="E16" i="1"/>
  <c r="F15" i="1"/>
  <c r="D15" i="1"/>
  <c r="G15" i="1" s="1"/>
  <c r="C15" i="1"/>
  <c r="G14" i="1"/>
  <c r="E14" i="1"/>
  <c r="G13" i="1"/>
  <c r="E13" i="1"/>
  <c r="G12" i="1"/>
  <c r="G11" i="1"/>
  <c r="E11" i="1"/>
  <c r="F10" i="1"/>
  <c r="F5" i="1" s="1"/>
  <c r="F4" i="1" s="1"/>
  <c r="D10" i="1"/>
  <c r="G10" i="1" s="1"/>
  <c r="C10" i="1"/>
  <c r="G9" i="1"/>
  <c r="E9" i="1"/>
  <c r="F8" i="1"/>
  <c r="E8" i="1"/>
  <c r="D8" i="1"/>
  <c r="G8" i="1" s="1"/>
  <c r="C8" i="1"/>
  <c r="G7" i="1"/>
  <c r="E7" i="1"/>
  <c r="F6" i="1"/>
  <c r="D6" i="1"/>
  <c r="G6" i="1" s="1"/>
  <c r="C6" i="1"/>
  <c r="C5" i="1" s="1"/>
  <c r="C4" i="1" s="1"/>
  <c r="E30" i="1" l="1"/>
  <c r="E10" i="1"/>
  <c r="E16" i="3"/>
  <c r="F9" i="3"/>
  <c r="H16" i="3"/>
  <c r="F16" i="3"/>
  <c r="E6" i="1"/>
  <c r="E16" i="2"/>
  <c r="E23" i="2"/>
  <c r="E36" i="2"/>
  <c r="E56" i="2"/>
  <c r="G61" i="2"/>
  <c r="D8" i="2"/>
  <c r="D5" i="1"/>
  <c r="G5" i="1" l="1"/>
  <c r="D4" i="1"/>
  <c r="E5" i="1"/>
  <c r="E8" i="2"/>
  <c r="G8" i="2"/>
  <c r="E4" i="1" l="1"/>
  <c r="G4" i="1"/>
</calcChain>
</file>

<file path=xl/sharedStrings.xml><?xml version="1.0" encoding="utf-8"?>
<sst xmlns="http://schemas.openxmlformats.org/spreadsheetml/2006/main" count="234" uniqueCount="226">
  <si>
    <t>Сведения об исполнении доходов консолидированного бюджета Белгородского района за 2024 год в сравнении с запланированными значениями на соответствующий финансовый год и с соответствующим периодом прошлого года</t>
  </si>
  <si>
    <t>Код бюджетной классификации</t>
  </si>
  <si>
    <t>Наименование показателей</t>
  </si>
  <si>
    <t>Бюджетные назначения на 2024 г., тыс. руб.</t>
  </si>
  <si>
    <t>Фактическое исполнение за 2024 г., тыс. руб.</t>
  </si>
  <si>
    <t>% исполнения годового плана</t>
  </si>
  <si>
    <t>Фактическое исполнение за 2023 г., тыс. руб.</t>
  </si>
  <si>
    <t>Темпы роста
к соответствующему периоду прошлого года, %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</si>
  <si>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</si>
  <si>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</si>
  <si>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</si>
  <si>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</si>
  <si>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</si>
  <si>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</si>
  <si>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</si>
  <si>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</si>
  <si>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</si>
  <si>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</si>
  <si>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</si>
  <si>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</si>
  <si>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</si>
  <si>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</si>
  <si>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</si>
  <si>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</si>
  <si>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</si>
  <si>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-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</si>
  <si>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</si>
  <si>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</si>
  <si>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</si>
  <si>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</si>
  <si>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</si>
  <si>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</si>
  <si>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</si>
  <si>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</si>
  <si>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</si>
  <si>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</si>
  <si>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</si>
  <si>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</si>
  <si>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</si>
  <si>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</si>
  <si>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</si>
  <si>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</si>
  <si>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</si>
  <si>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</si>
  <si>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</si>
  <si>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</si>
  <si>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1.11.08.00.0.00.0.000</t>
  </si>
  <si>
    <t xml:space="preserve">Средства, получаемые от передачи имущества, находящегося в государственной и </t>
  </si>
  <si>
    <t>1.11.09.00.0.00.0.000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</si>
  <si>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</si>
  <si>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</si>
  <si>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</si>
  <si>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</si>
  <si>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</si>
  <si>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</si>
  <si>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Доходы от продажи материальных 
и нематериальных активов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</si>
  <si>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</si>
  <si>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</si>
  <si>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</si>
  <si>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</si>
  <si>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</si>
  <si>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</si>
  <si>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</si>
  <si>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</si>
  <si>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</si>
  <si>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</si>
  <si>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</si>
  <si>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</si>
  <si>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</si>
  <si>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</si>
  <si>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</si>
  <si>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</si>
  <si>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</si>
  <si>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</si>
  <si>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2.08.00.00.0.00.0.001</t>
  </si>
  <si>
    <t>Перечисления для осуществления возврата (зачета) излишне уплаченных или излишне взысканных сумм налогов, сборовв и иных платежей, а также сумм процентов за несвоевременное осуществление такого возврата и процентов, начисленных на излишне уплаченные суммы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</si>
  <si>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</si>
  <si>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</si>
  <si>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Cведения об исполнении консолидированного бюджета Белгородского района по разделам и подразделам классификации расходов бюджета за 2024 год в сравнении с запланированными значениями на соответствующий финансовый год и с соответствующим периодом прошлого года</t>
  </si>
  <si>
    <t>Код</t>
  </si>
  <si>
    <t>Наименование разделов, подразделов</t>
  </si>
  <si>
    <t>Фактическое исполнение за 2023 г., тыс.руб.</t>
  </si>
  <si>
    <t>Расходы бюджета, всего</t>
  </si>
  <si>
    <t>0100</t>
  </si>
  <si>
    <t>Общегосударсвенные расходы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</si>
  <si>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</si>
  <si>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</si>
  <si>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</si>
  <si>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</si>
  <si>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</si>
  <si>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</si>
  <si>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</si>
  <si>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</si>
  <si>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</si>
  <si>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</si>
  <si>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</si>
  <si>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</si>
  <si>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</si>
  <si>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</si>
  <si>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</si>
  <si>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</si>
  <si>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</si>
  <si>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</si>
  <si>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</si>
  <si>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</si>
  <si>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</si>
  <si>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</si>
  <si>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</si>
  <si>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</si>
  <si>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</si>
  <si>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</si>
  <si>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</si>
  <si>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</si>
  <si>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</si>
  <si>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</si>
  <si>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</si>
  <si>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</si>
  <si>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</si>
  <si>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</si>
  <si>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</si>
  <si>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</si>
  <si>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</si>
  <si>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</si>
  <si>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</si>
  <si>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</si>
  <si>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</si>
  <si>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</si>
  <si>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</si>
  <si>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</si>
  <si>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</si>
  <si>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</si>
  <si>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</si>
  <si>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</si>
  <si>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</si>
  <si>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</si>
  <si>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</si>
  <si>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</si>
  <si>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</si>
  <si>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</si>
  <si>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</si>
  <si>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</si>
  <si>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</si>
  <si>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</si>
  <si>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</si>
  <si>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</si>
  <si>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</si>
  <si>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</si>
  <si>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</si>
  <si>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</si>
  <si>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</si>
  <si>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</si>
  <si>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</si>
  <si>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</si>
  <si>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</si>
  <si>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</si>
  <si>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</si>
  <si>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</si>
  <si>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</si>
  <si>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</si>
  <si>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</si>
  <si>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</si>
  <si>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</si>
  <si>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</si>
  <si>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</si>
  <si>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</si>
  <si>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</si>
  <si>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</si>
  <si>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</si>
  <si>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</si>
  <si>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</si>
  <si>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</si>
  <si>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</si>
  <si>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</si>
  <si>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</si>
  <si>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</si>
  <si>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</si>
  <si>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</si>
  <si>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</si>
  <si>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</si>
  <si>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</si>
  <si>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</si>
  <si>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</si>
  <si>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</si>
  <si>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</si>
  <si>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</si>
  <si>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</si>
  <si>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</si>
  <si>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</si>
  <si>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</si>
  <si>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</si>
  <si>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</si>
  <si>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</si>
  <si>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</si>
  <si>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</si>
  <si>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</si>
  <si>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</si>
  <si>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(муниципального) внутреннего долга</t>
  </si>
  <si>
    <t>БЮДЖЕТНЫЕ АССИГНОВАНИЯ ПО ИСТОЧНИКАМ ДЕФИЦИТА КОНСОЛИДИРОВАННОГО БЮДЖЕТА БЕЛГОРОДСКОГО РАЙОНА ЗА 2024 ГОД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</si>
  <si>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</si>
  <si>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</si>
  <si>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Бюджетные назначения на 2024 г., тыс.руб.</t>
  </si>
  <si>
    <t>Фактическое исполнения за 2024 г., тыс.руб.</t>
  </si>
  <si>
    <t xml:space="preserve">% исполнения годового плана </t>
  </si>
  <si>
    <t>Фактическое исполнения за 2023 г., тыс.руб.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</si>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</sst>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0" x14ac:knownFonts="1">
    <font>
      <sz val="10"/>
      <color theme="1"/>
      <name val="Arial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.5"/>
      <name val="MS Sans Serif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164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49" fontId="0" fillId="2" borderId="0" xfId="0" applyNumberFormat="1" applyFill="1"/>
    <xf numFmtId="0" fontId="8" fillId="0" borderId="0" xfId="0" applyFont="1" applyProtection="1"/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/>
    </xf>
    <xf numFmtId="164" fontId="7" fillId="3" borderId="2" xfId="0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4" fontId="7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164" fontId="9" fillId="0" borderId="2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0" fillId="0" borderId="2" xfId="0" applyBorder="1"/>
    <xf numFmtId="0" fontId="3" fillId="0" borderId="0" xfId="0" applyFont="1" applyAlignment="1">
      <alignment horizont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3" fillId="0" borderId="0" xfId="1" applyFont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2" zoomScaleNormal="100" zoomScaleSheetLayoutView="100" workbookViewId="0">
      <selection activeCell="D20" sqref="D20"/>
    </sheetView>
  </sheetViews>
  <sheetFormatPr defaultRowHeight="15" x14ac:dyDescent="0.25"/>
  <cols>
    <col min="1" max="1" width="21" customWidth="1"/>
    <col min="2" max="2" width="45.42578125" style="1" customWidth="1"/>
    <col min="3" max="3" width="17.5703125" style="2" customWidth="1"/>
    <col min="4" max="4" width="17.42578125" style="2" customWidth="1"/>
    <col min="5" max="5" width="18.7109375" customWidth="1"/>
    <col min="6" max="6" width="18.28515625" style="3" customWidth="1"/>
    <col min="7" max="7" width="20.42578125" customWidth="1"/>
  </cols>
  <sheetData>
    <row r="1" spans="1:9" ht="62.25" customHeight="1" x14ac:dyDescent="0.2">
      <c r="A1" s="76" t="s">
        <v>0</v>
      </c>
      <c r="B1" s="76"/>
      <c r="C1" s="76"/>
      <c r="D1" s="76"/>
      <c r="E1" s="76"/>
      <c r="F1" s="76"/>
      <c r="G1" s="76"/>
    </row>
    <row r="2" spans="1:9" ht="15.75" x14ac:dyDescent="0.2">
      <c r="A2" s="4"/>
      <c r="B2" s="4"/>
      <c r="C2" s="5"/>
      <c r="D2" s="5"/>
      <c r="E2" s="4"/>
      <c r="F2" s="6"/>
      <c r="G2" s="7"/>
    </row>
    <row r="3" spans="1:9" ht="87" customHeight="1" x14ac:dyDescent="0.2">
      <c r="A3" s="8" t="s">
        <v>1</v>
      </c>
      <c r="B3" s="8" t="s">
        <v>2</v>
      </c>
      <c r="C3" s="9" t="s">
        <v>3</v>
      </c>
      <c r="D3" s="9" t="s">
        <v>4</v>
      </c>
      <c r="E3" s="8" t="s">
        <v>5</v>
      </c>
      <c r="F3" s="10" t="s">
        <v>6</v>
      </c>
      <c r="G3" s="11" t="s">
        <v>7</v>
      </c>
    </row>
    <row r="4" spans="1:9" ht="27.75" customHeight="1" x14ac:dyDescent="0.2">
      <c r="A4" s="77" t="s">
        <v>8</v>
      </c>
      <c r="B4" s="78"/>
      <c r="C4" s="12">
        <f>C5+C30</f>
        <v>9597845</v>
      </c>
      <c r="D4" s="13">
        <f>D5+D30</f>
        <v>9528382.0299999993</v>
      </c>
      <c r="E4" s="14">
        <f t="shared" ref="E4:E9" si="0">D4/C4*100</f>
        <v>99.276264932388457</v>
      </c>
      <c r="F4" s="13">
        <f>F5+F30</f>
        <v>8267100.4499999993</v>
      </c>
      <c r="G4" s="15">
        <f t="shared" ref="G4:G9" si="1">D4/F4*100</f>
        <v>115.25663789412405</v>
      </c>
    </row>
    <row r="5" spans="1:9" ht="28.5" x14ac:dyDescent="0.2">
      <c r="A5" s="8" t="s">
        <v>9</v>
      </c>
      <c r="B5" s="8" t="s">
        <v>10</v>
      </c>
      <c r="C5" s="16">
        <f>C6+C8+C10+C18+C20+C25+C26+C27+C28+C29+C15+C19</f>
        <v>3121717</v>
      </c>
      <c r="D5" s="17">
        <f>D6+D8+D10+D18+D20+D25+D26+D27+D28+D29+D15+D19</f>
        <v>3154238.1999999997</v>
      </c>
      <c r="E5" s="18">
        <f t="shared" si="0"/>
        <v>101.04177284487992</v>
      </c>
      <c r="F5" s="17">
        <f>F6+F8+F10+F18+F20+F25+F26+F27+F28+F29+F15+F19</f>
        <v>2673194</v>
      </c>
      <c r="G5" s="18">
        <f t="shared" si="1"/>
        <v>117.99510996957197</v>
      </c>
      <c r="H5" s="19"/>
      <c r="I5" s="20"/>
    </row>
    <row r="6" spans="1:9" ht="28.5" x14ac:dyDescent="0.2">
      <c r="A6" s="8" t="s">
        <v>11</v>
      </c>
      <c r="B6" s="8" t="s">
        <v>12</v>
      </c>
      <c r="C6" s="17">
        <f>C7</f>
        <v>2015009</v>
      </c>
      <c r="D6" s="16">
        <f>D7</f>
        <v>2036443</v>
      </c>
      <c r="E6" s="21">
        <f t="shared" si="0"/>
        <v>101.06371733327246</v>
      </c>
      <c r="F6" s="16">
        <f>F7</f>
        <v>1613044.6</v>
      </c>
      <c r="G6" s="18">
        <f t="shared" si="1"/>
        <v>126.24840007523659</v>
      </c>
      <c r="H6" s="19"/>
    </row>
    <row r="7" spans="1:9" x14ac:dyDescent="0.2">
      <c r="A7" s="22" t="s">
        <v>13</v>
      </c>
      <c r="B7" s="22" t="s">
        <v>14</v>
      </c>
      <c r="C7" s="23">
        <v>2015009</v>
      </c>
      <c r="D7" s="24">
        <v>2036443</v>
      </c>
      <c r="E7" s="25">
        <f t="shared" si="0"/>
        <v>101.06371733327246</v>
      </c>
      <c r="F7" s="24">
        <v>1613044.6</v>
      </c>
      <c r="G7" s="25">
        <f t="shared" si="1"/>
        <v>126.24840007523659</v>
      </c>
      <c r="H7" s="19"/>
    </row>
    <row r="8" spans="1:9" ht="42.75" x14ac:dyDescent="0.2">
      <c r="A8" s="8" t="s">
        <v>15</v>
      </c>
      <c r="B8" s="8" t="s">
        <v>16</v>
      </c>
      <c r="C8" s="17">
        <f>C9</f>
        <v>105284</v>
      </c>
      <c r="D8" s="16">
        <f>D9</f>
        <v>112935</v>
      </c>
      <c r="E8" s="21">
        <f t="shared" si="0"/>
        <v>107.26701113179591</v>
      </c>
      <c r="F8" s="16">
        <f>F9</f>
        <v>107887.3</v>
      </c>
      <c r="G8" s="18">
        <f t="shared" si="1"/>
        <v>104.67867858404094</v>
      </c>
      <c r="H8" s="19"/>
    </row>
    <row r="9" spans="1:9" ht="45" x14ac:dyDescent="0.2">
      <c r="A9" s="22" t="s">
        <v>17</v>
      </c>
      <c r="B9" s="22" t="s">
        <v>18</v>
      </c>
      <c r="C9" s="23">
        <v>105284</v>
      </c>
      <c r="D9" s="24">
        <v>112935</v>
      </c>
      <c r="E9" s="25">
        <f t="shared" si="0"/>
        <v>107.26701113179591</v>
      </c>
      <c r="F9" s="24">
        <v>107887.3</v>
      </c>
      <c r="G9" s="25">
        <f t="shared" si="1"/>
        <v>104.67867858404094</v>
      </c>
      <c r="H9" s="19"/>
    </row>
    <row r="10" spans="1:9" ht="28.5" x14ac:dyDescent="0.2">
      <c r="A10" s="8" t="s">
        <v>19</v>
      </c>
      <c r="B10" s="8" t="s">
        <v>20</v>
      </c>
      <c r="C10" s="17">
        <f>C11+C12+C13+C14</f>
        <v>71086</v>
      </c>
      <c r="D10" s="16">
        <f>D11+D12+D13+D14</f>
        <v>61083.1</v>
      </c>
      <c r="E10" s="21">
        <f t="shared" ref="E10:E14" si="2">D10/C10*100</f>
        <v>85.928452859916163</v>
      </c>
      <c r="F10" s="16">
        <f>F11+F12+F13+F14</f>
        <v>82333.399999999994</v>
      </c>
      <c r="G10" s="18">
        <f t="shared" ref="G10:G38" si="3">D10/F10*100</f>
        <v>74.189939927174152</v>
      </c>
      <c r="H10" s="19"/>
    </row>
    <row r="11" spans="1:9" ht="30" x14ac:dyDescent="0.2">
      <c r="A11" s="22" t="s">
        <v>21</v>
      </c>
      <c r="B11" s="22" t="s">
        <v>22</v>
      </c>
      <c r="C11" s="23">
        <v>9070</v>
      </c>
      <c r="D11" s="24">
        <v>9134.2000000000007</v>
      </c>
      <c r="E11" s="25">
        <f t="shared" si="2"/>
        <v>100.70782800441016</v>
      </c>
      <c r="F11" s="24">
        <v>14864.8</v>
      </c>
      <c r="G11" s="18">
        <f t="shared" si="3"/>
        <v>61.448522684462638</v>
      </c>
      <c r="H11" s="19"/>
    </row>
    <row r="12" spans="1:9" ht="30" x14ac:dyDescent="0.2">
      <c r="A12" s="22" t="s">
        <v>23</v>
      </c>
      <c r="B12" s="22" t="s">
        <v>24</v>
      </c>
      <c r="C12" s="24">
        <v>134</v>
      </c>
      <c r="D12" s="23">
        <v>134.69999999999999</v>
      </c>
      <c r="E12" s="26" t="s">
        <v>25</v>
      </c>
      <c r="F12" s="23">
        <v>-872</v>
      </c>
      <c r="G12" s="18">
        <f>D12/F12*100</f>
        <v>-15.447247706422019</v>
      </c>
      <c r="H12" s="19"/>
    </row>
    <row r="13" spans="1:9" x14ac:dyDescent="0.2">
      <c r="A13" s="22" t="s">
        <v>26</v>
      </c>
      <c r="B13" s="22" t="s">
        <v>27</v>
      </c>
      <c r="C13" s="23">
        <v>2452</v>
      </c>
      <c r="D13" s="24">
        <v>-7618.5</v>
      </c>
      <c r="E13" s="25">
        <f t="shared" si="2"/>
        <v>-310.70554649265904</v>
      </c>
      <c r="F13" s="24">
        <v>37516.1</v>
      </c>
      <c r="G13" s="18">
        <f>D13/F13*100</f>
        <v>-20.307281407182519</v>
      </c>
      <c r="H13" s="19"/>
    </row>
    <row r="14" spans="1:9" ht="45" x14ac:dyDescent="0.2">
      <c r="A14" s="22" t="s">
        <v>28</v>
      </c>
      <c r="B14" s="22" t="s">
        <v>29</v>
      </c>
      <c r="C14" s="24">
        <v>59430</v>
      </c>
      <c r="D14" s="23">
        <v>59432.7</v>
      </c>
      <c r="E14" s="26">
        <f t="shared" si="2"/>
        <v>100.00454316002019</v>
      </c>
      <c r="F14" s="23">
        <v>30824.5</v>
      </c>
      <c r="G14" s="25">
        <f t="shared" si="3"/>
        <v>192.80994014501451</v>
      </c>
      <c r="H14" s="19"/>
    </row>
    <row r="15" spans="1:9" ht="14.25" x14ac:dyDescent="0.2">
      <c r="A15" s="8" t="s">
        <v>30</v>
      </c>
      <c r="B15" s="8" t="s">
        <v>31</v>
      </c>
      <c r="C15" s="16">
        <f>C16+C17</f>
        <v>727404</v>
      </c>
      <c r="D15" s="17">
        <f>D16+D17</f>
        <v>739751</v>
      </c>
      <c r="E15" s="27">
        <f>E16+E17</f>
        <v>203.7943786546536</v>
      </c>
      <c r="F15" s="17">
        <f>F16+F17</f>
        <v>650398.4</v>
      </c>
      <c r="G15" s="18">
        <f t="shared" si="3"/>
        <v>113.7381334271425</v>
      </c>
      <c r="H15" s="19"/>
    </row>
    <row r="16" spans="1:9" x14ac:dyDescent="0.2">
      <c r="A16" s="22" t="s">
        <v>32</v>
      </c>
      <c r="B16" s="22" t="s">
        <v>33</v>
      </c>
      <c r="C16" s="24">
        <v>231260</v>
      </c>
      <c r="D16" s="23">
        <v>236916.2</v>
      </c>
      <c r="E16" s="26">
        <f t="shared" ref="E16:E35" si="4">D16/C16*100</f>
        <v>102.44581855919745</v>
      </c>
      <c r="F16" s="23">
        <v>222311.7</v>
      </c>
      <c r="G16" s="25">
        <f t="shared" si="3"/>
        <v>106.56937983920773</v>
      </c>
      <c r="H16" s="19"/>
    </row>
    <row r="17" spans="1:8" x14ac:dyDescent="0.2">
      <c r="A17" s="22" t="s">
        <v>34</v>
      </c>
      <c r="B17" s="22" t="s">
        <v>35</v>
      </c>
      <c r="C17" s="23">
        <v>496144</v>
      </c>
      <c r="D17" s="24">
        <v>502834.8</v>
      </c>
      <c r="E17" s="28">
        <f t="shared" si="4"/>
        <v>101.34856009545616</v>
      </c>
      <c r="F17" s="24">
        <v>428086.7</v>
      </c>
      <c r="G17" s="25">
        <f t="shared" si="3"/>
        <v>117.46097227500879</v>
      </c>
      <c r="H17" s="19"/>
    </row>
    <row r="18" spans="1:8" ht="28.5" x14ac:dyDescent="0.2">
      <c r="A18" s="8" t="s">
        <v>36</v>
      </c>
      <c r="B18" s="8" t="s">
        <v>37</v>
      </c>
      <c r="C18" s="17">
        <v>19920</v>
      </c>
      <c r="D18" s="29">
        <v>20032.900000000001</v>
      </c>
      <c r="E18" s="30">
        <f t="shared" si="4"/>
        <v>100.56676706827309</v>
      </c>
      <c r="F18" s="31">
        <v>20011.900000000001</v>
      </c>
      <c r="G18" s="18">
        <f t="shared" si="3"/>
        <v>100.10493756215052</v>
      </c>
      <c r="H18" s="19"/>
    </row>
    <row r="19" spans="1:8" ht="28.5" x14ac:dyDescent="0.2">
      <c r="A19" s="8" t="s">
        <v>38</v>
      </c>
      <c r="B19" s="8" t="s">
        <v>39</v>
      </c>
      <c r="C19" s="32">
        <v>0</v>
      </c>
      <c r="D19" s="17">
        <v>-4.8</v>
      </c>
      <c r="E19" s="30" t="s">
        <v>25</v>
      </c>
      <c r="F19" s="17">
        <v>3.4</v>
      </c>
      <c r="G19" s="18" t="s">
        <v>25</v>
      </c>
      <c r="H19" s="19"/>
    </row>
    <row r="20" spans="1:8" ht="42.75" x14ac:dyDescent="0.2">
      <c r="A20" s="8" t="s">
        <v>40</v>
      </c>
      <c r="B20" s="33" t="s">
        <v>41</v>
      </c>
      <c r="C20" s="34">
        <f>C21+C22+C24</f>
        <v>114379</v>
      </c>
      <c r="D20" s="35">
        <f>D21+D22+D24+D23</f>
        <v>114860.79999999999</v>
      </c>
      <c r="E20" s="30">
        <f t="shared" si="4"/>
        <v>100.42123117005744</v>
      </c>
      <c r="F20" s="31">
        <f>F21+F22+F24</f>
        <v>130054.39999999999</v>
      </c>
      <c r="G20" s="18">
        <f t="shared" si="3"/>
        <v>88.317504059839564</v>
      </c>
      <c r="H20" s="19"/>
    </row>
    <row r="21" spans="1:8" ht="30" hidden="1" x14ac:dyDescent="0.2">
      <c r="A21" s="22" t="s">
        <v>42</v>
      </c>
      <c r="B21" s="36" t="s">
        <v>43</v>
      </c>
      <c r="C21" s="37">
        <v>0</v>
      </c>
      <c r="D21" s="38">
        <v>0</v>
      </c>
      <c r="E21" s="28">
        <v>0</v>
      </c>
      <c r="F21" s="24">
        <v>0</v>
      </c>
      <c r="G21" s="25">
        <v>0</v>
      </c>
      <c r="H21" s="19"/>
    </row>
    <row r="22" spans="1:8" ht="120" x14ac:dyDescent="0.2">
      <c r="A22" s="22" t="s">
        <v>44</v>
      </c>
      <c r="B22" s="36" t="s">
        <v>45</v>
      </c>
      <c r="C22" s="39">
        <v>105268</v>
      </c>
      <c r="D22" s="40">
        <v>105697.9</v>
      </c>
      <c r="E22" s="28">
        <f t="shared" si="4"/>
        <v>100.40838621423414</v>
      </c>
      <c r="F22" s="41">
        <v>120900.4</v>
      </c>
      <c r="G22" s="25">
        <f t="shared" si="3"/>
        <v>87.425599915302172</v>
      </c>
      <c r="H22" s="19"/>
    </row>
    <row r="23" spans="1:8" ht="30" hidden="1" x14ac:dyDescent="0.2">
      <c r="A23" s="22" t="s">
        <v>46</v>
      </c>
      <c r="B23" s="36" t="s">
        <v>47</v>
      </c>
      <c r="C23" s="37">
        <v>0</v>
      </c>
      <c r="D23" s="38">
        <v>0</v>
      </c>
      <c r="E23" s="28" t="e">
        <f t="shared" si="4"/>
        <v>#DIV/0!</v>
      </c>
      <c r="F23" s="24">
        <v>0</v>
      </c>
      <c r="G23" s="25" t="e">
        <f t="shared" si="3"/>
        <v>#DIV/0!</v>
      </c>
      <c r="H23" s="19"/>
    </row>
    <row r="24" spans="1:8" ht="105" x14ac:dyDescent="0.2">
      <c r="A24" s="22" t="s">
        <v>48</v>
      </c>
      <c r="B24" s="36" t="s">
        <v>49</v>
      </c>
      <c r="C24" s="39">
        <v>9111</v>
      </c>
      <c r="D24" s="40">
        <v>9162.9</v>
      </c>
      <c r="E24" s="28">
        <f t="shared" si="4"/>
        <v>100.56964109318407</v>
      </c>
      <c r="F24" s="41">
        <v>9154</v>
      </c>
      <c r="G24" s="25">
        <f t="shared" si="3"/>
        <v>100.09722525671837</v>
      </c>
      <c r="H24" s="19"/>
    </row>
    <row r="25" spans="1:8" ht="28.5" x14ac:dyDescent="0.2">
      <c r="A25" s="8" t="s">
        <v>50</v>
      </c>
      <c r="B25" s="8" t="s">
        <v>51</v>
      </c>
      <c r="C25" s="42">
        <v>3684</v>
      </c>
      <c r="D25" s="17">
        <v>3689</v>
      </c>
      <c r="E25" s="43">
        <f t="shared" si="4"/>
        <v>100.13572204125948</v>
      </c>
      <c r="F25" s="17">
        <v>5041.3</v>
      </c>
      <c r="G25" s="18">
        <f t="shared" si="3"/>
        <v>73.175569793505645</v>
      </c>
      <c r="H25" s="19"/>
    </row>
    <row r="26" spans="1:8" ht="28.5" x14ac:dyDescent="0.2">
      <c r="A26" s="8" t="s">
        <v>52</v>
      </c>
      <c r="B26" s="8" t="s">
        <v>53</v>
      </c>
      <c r="C26" s="17">
        <v>5597</v>
      </c>
      <c r="D26" s="16">
        <v>5618.3</v>
      </c>
      <c r="E26" s="18">
        <f t="shared" si="4"/>
        <v>100.38056101482937</v>
      </c>
      <c r="F26" s="16">
        <v>2611.8000000000002</v>
      </c>
      <c r="G26" s="18">
        <f t="shared" si="3"/>
        <v>215.11218316869591</v>
      </c>
      <c r="H26" s="19"/>
    </row>
    <row r="27" spans="1:8" ht="28.5" x14ac:dyDescent="0.2">
      <c r="A27" s="8" t="s">
        <v>54</v>
      </c>
      <c r="B27" s="8" t="s">
        <v>55</v>
      </c>
      <c r="C27" s="16">
        <v>48485</v>
      </c>
      <c r="D27" s="17">
        <v>48784</v>
      </c>
      <c r="E27" s="18">
        <f t="shared" si="4"/>
        <v>100.61668557285759</v>
      </c>
      <c r="F27" s="17">
        <v>52456.7</v>
      </c>
      <c r="G27" s="18">
        <f t="shared" si="3"/>
        <v>92.998606469716933</v>
      </c>
      <c r="H27" s="19"/>
    </row>
    <row r="28" spans="1:8" ht="28.5" x14ac:dyDescent="0.2">
      <c r="A28" s="8" t="s">
        <v>56</v>
      </c>
      <c r="B28" s="8" t="s">
        <v>57</v>
      </c>
      <c r="C28" s="17">
        <v>9933</v>
      </c>
      <c r="D28" s="16">
        <v>10092.5</v>
      </c>
      <c r="E28" s="21">
        <f t="shared" si="4"/>
        <v>101.60575858250276</v>
      </c>
      <c r="F28" s="16">
        <v>8708.2999999999993</v>
      </c>
      <c r="G28" s="18">
        <f t="shared" si="3"/>
        <v>115.89518046002092</v>
      </c>
      <c r="H28" s="19"/>
    </row>
    <row r="29" spans="1:8" ht="28.5" x14ac:dyDescent="0.2">
      <c r="A29" s="8" t="s">
        <v>58</v>
      </c>
      <c r="B29" s="8" t="s">
        <v>59</v>
      </c>
      <c r="C29" s="16">
        <v>936</v>
      </c>
      <c r="D29" s="17">
        <v>953.4</v>
      </c>
      <c r="E29" s="18">
        <f t="shared" si="4"/>
        <v>101.85897435897435</v>
      </c>
      <c r="F29" s="17">
        <v>642.5</v>
      </c>
      <c r="G29" s="18">
        <f t="shared" si="3"/>
        <v>148.38910505836574</v>
      </c>
      <c r="H29" s="19"/>
    </row>
    <row r="30" spans="1:8" ht="28.5" x14ac:dyDescent="0.2">
      <c r="A30" s="8" t="s">
        <v>60</v>
      </c>
      <c r="B30" s="8" t="s">
        <v>61</v>
      </c>
      <c r="C30" s="44">
        <f>C32+C33+C34+C35+C36</f>
        <v>6476128</v>
      </c>
      <c r="D30" s="45">
        <f>D32+D33+D34+D35+D36+D38</f>
        <v>6374143.8300000001</v>
      </c>
      <c r="E30" s="21">
        <f t="shared" si="4"/>
        <v>98.425229241917393</v>
      </c>
      <c r="F30" s="16">
        <f>F32+F33+F34+F35+F36+F38+F37</f>
        <v>5593906.4499999993</v>
      </c>
      <c r="G30" s="18">
        <f t="shared" si="3"/>
        <v>113.9479876357246</v>
      </c>
      <c r="H30" s="19"/>
    </row>
    <row r="31" spans="1:8" ht="42.75" x14ac:dyDescent="0.2">
      <c r="A31" s="8" t="s">
        <v>62</v>
      </c>
      <c r="B31" s="8" t="s">
        <v>63</v>
      </c>
      <c r="C31" s="45">
        <f>C32+C33+C34+C35</f>
        <v>6475982</v>
      </c>
      <c r="D31" s="44">
        <f>D32+D33+D34+D35</f>
        <v>6374765.5999999996</v>
      </c>
      <c r="E31" s="18">
        <f t="shared" si="4"/>
        <v>98.437049392663539</v>
      </c>
      <c r="F31" s="17">
        <f>F32+F33+F34+F35</f>
        <v>5594934</v>
      </c>
      <c r="G31" s="18">
        <f t="shared" si="3"/>
        <v>113.93817335468121</v>
      </c>
      <c r="H31" s="19"/>
    </row>
    <row r="32" spans="1:8" ht="42.75" x14ac:dyDescent="0.2">
      <c r="A32" s="8" t="s">
        <v>64</v>
      </c>
      <c r="B32" s="8" t="s">
        <v>65</v>
      </c>
      <c r="C32" s="44">
        <v>518515.5</v>
      </c>
      <c r="D32" s="45">
        <v>518515.5</v>
      </c>
      <c r="E32" s="21">
        <f t="shared" si="4"/>
        <v>100</v>
      </c>
      <c r="F32" s="16">
        <v>823641.55</v>
      </c>
      <c r="G32" s="18">
        <f t="shared" si="3"/>
        <v>62.9540241140093</v>
      </c>
      <c r="H32" s="19"/>
    </row>
    <row r="33" spans="1:8" ht="42.75" x14ac:dyDescent="0.2">
      <c r="A33" s="8" t="s">
        <v>66</v>
      </c>
      <c r="B33" s="8" t="s">
        <v>67</v>
      </c>
      <c r="C33" s="45">
        <v>655159.6</v>
      </c>
      <c r="D33" s="44">
        <v>644421.5</v>
      </c>
      <c r="E33" s="18">
        <f t="shared" si="4"/>
        <v>98.36099478661383</v>
      </c>
      <c r="F33" s="17">
        <v>680730.8</v>
      </c>
      <c r="G33" s="18">
        <f t="shared" si="3"/>
        <v>94.66612940093205</v>
      </c>
      <c r="H33" s="19"/>
    </row>
    <row r="34" spans="1:8" ht="51.75" customHeight="1" x14ac:dyDescent="0.2">
      <c r="A34" s="8" t="s">
        <v>68</v>
      </c>
      <c r="B34" s="8" t="s">
        <v>69</v>
      </c>
      <c r="C34" s="44">
        <v>4426551.4000000004</v>
      </c>
      <c r="D34" s="45">
        <v>4380791.3</v>
      </c>
      <c r="E34" s="21">
        <f t="shared" si="4"/>
        <v>98.966235882859038</v>
      </c>
      <c r="F34" s="16">
        <v>3927933</v>
      </c>
      <c r="G34" s="18">
        <f t="shared" si="3"/>
        <v>111.52917577769274</v>
      </c>
      <c r="H34" s="19"/>
    </row>
    <row r="35" spans="1:8" ht="28.5" x14ac:dyDescent="0.2">
      <c r="A35" s="8" t="s">
        <v>70</v>
      </c>
      <c r="B35" s="8" t="s">
        <v>71</v>
      </c>
      <c r="C35" s="45">
        <v>875755.5</v>
      </c>
      <c r="D35" s="44">
        <v>831037.3</v>
      </c>
      <c r="E35" s="18">
        <f t="shared" si="4"/>
        <v>94.893757447141354</v>
      </c>
      <c r="F35" s="17">
        <v>162628.65</v>
      </c>
      <c r="G35" s="18">
        <f t="shared" si="3"/>
        <v>511.0030120769004</v>
      </c>
      <c r="H35" s="19"/>
    </row>
    <row r="36" spans="1:8" ht="28.5" x14ac:dyDescent="0.2">
      <c r="A36" s="8" t="s">
        <v>72</v>
      </c>
      <c r="B36" s="8" t="s">
        <v>73</v>
      </c>
      <c r="C36" s="44">
        <v>146</v>
      </c>
      <c r="D36" s="45">
        <v>156.36000000000001</v>
      </c>
      <c r="E36" s="21" t="s">
        <v>25</v>
      </c>
      <c r="F36" s="16">
        <v>180.85</v>
      </c>
      <c r="G36" s="18">
        <f t="shared" si="3"/>
        <v>86.458390931711364</v>
      </c>
      <c r="H36" s="19"/>
    </row>
    <row r="37" spans="1:8" ht="114" x14ac:dyDescent="0.2">
      <c r="A37" s="8" t="s">
        <v>74</v>
      </c>
      <c r="B37" s="8" t="s">
        <v>75</v>
      </c>
      <c r="C37" s="45"/>
      <c r="D37" s="44"/>
      <c r="E37" s="18"/>
      <c r="F37" s="17"/>
      <c r="G37" s="18"/>
      <c r="H37" s="19"/>
    </row>
    <row r="38" spans="1:8" ht="57" x14ac:dyDescent="0.2">
      <c r="A38" s="8" t="s">
        <v>76</v>
      </c>
      <c r="B38" s="8" t="s">
        <v>77</v>
      </c>
      <c r="C38" s="45">
        <v>0</v>
      </c>
      <c r="D38" s="45">
        <v>-778.13</v>
      </c>
      <c r="E38" s="18">
        <v>0</v>
      </c>
      <c r="F38" s="16">
        <v>-1208.4000000000001</v>
      </c>
      <c r="G38" s="18">
        <f t="shared" si="3"/>
        <v>64.393412777226075</v>
      </c>
      <c r="H38" s="19"/>
    </row>
    <row r="39" spans="1:8" x14ac:dyDescent="0.25">
      <c r="D39" s="46"/>
    </row>
  </sheetData>
  <mergeCells count="2">
    <mergeCell ref="A1:G1"/>
    <mergeCell ref="A4:B4"/>
  </mergeCells>
  <pageMargins left="0.70078740157480324" right="0.70078740157480324" top="0.16929133858267714" bottom="0.16929133858267714" header="0.3" footer="0.3"/>
  <pageSetup paperSize="9" scale="56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5"/>
  <sheetViews>
    <sheetView showGridLines="0" view="pageBreakPreview" workbookViewId="0">
      <selection activeCell="D8" sqref="D8"/>
    </sheetView>
  </sheetViews>
  <sheetFormatPr defaultRowHeight="12.75" customHeight="1" outlineLevelRow="1" x14ac:dyDescent="0.2"/>
  <cols>
    <col min="1" max="1" width="10.28515625" customWidth="1"/>
    <col min="2" max="2" width="36.140625" customWidth="1"/>
    <col min="3" max="3" width="18.42578125" customWidth="1"/>
    <col min="4" max="4" width="17.7109375" customWidth="1"/>
    <col min="5" max="5" width="18.42578125" customWidth="1"/>
    <col min="6" max="6" width="17.7109375" customWidth="1"/>
    <col min="7" max="7" width="20.85546875" customWidth="1"/>
    <col min="8" max="8" width="14.5703125" customWidth="1"/>
  </cols>
  <sheetData>
    <row r="1" spans="1:8" x14ac:dyDescent="0.2">
      <c r="A1" s="79"/>
      <c r="B1" s="79"/>
      <c r="C1" s="79"/>
      <c r="D1" s="79"/>
      <c r="E1" s="47"/>
      <c r="F1" s="47"/>
      <c r="G1" s="47"/>
      <c r="H1" s="47"/>
    </row>
    <row r="2" spans="1:8" x14ac:dyDescent="0.2">
      <c r="A2" s="47"/>
      <c r="B2" s="47"/>
      <c r="C2" s="47"/>
      <c r="D2" s="47"/>
      <c r="E2" s="47"/>
      <c r="F2" s="47"/>
      <c r="G2" s="47"/>
      <c r="H2" s="47"/>
    </row>
    <row r="3" spans="1:8" ht="14.25" x14ac:dyDescent="0.2">
      <c r="A3" s="80" t="s">
        <v>78</v>
      </c>
      <c r="B3" s="80"/>
      <c r="C3" s="80"/>
      <c r="D3" s="80"/>
      <c r="E3" s="80"/>
      <c r="F3" s="80"/>
      <c r="G3" s="80"/>
      <c r="H3" s="48"/>
    </row>
    <row r="4" spans="1:8" ht="14.25" x14ac:dyDescent="0.2">
      <c r="A4" s="80"/>
      <c r="B4" s="80"/>
      <c r="C4" s="80"/>
      <c r="D4" s="80"/>
      <c r="E4" s="80"/>
      <c r="F4" s="80"/>
      <c r="G4" s="80"/>
      <c r="H4" s="48"/>
    </row>
    <row r="5" spans="1:8" ht="24.75" customHeight="1" x14ac:dyDescent="0.2">
      <c r="A5" s="80"/>
      <c r="B5" s="80"/>
      <c r="C5" s="80"/>
      <c r="D5" s="80"/>
      <c r="E5" s="80"/>
      <c r="F5" s="80"/>
      <c r="G5" s="80"/>
      <c r="H5" s="47"/>
    </row>
    <row r="6" spans="1:8" x14ac:dyDescent="0.2">
      <c r="A6" s="49"/>
      <c r="B6" s="49"/>
      <c r="C6" s="49"/>
      <c r="D6" s="49"/>
      <c r="E6" s="49"/>
      <c r="F6" s="49"/>
      <c r="G6" s="47"/>
      <c r="H6" s="47"/>
    </row>
    <row r="7" spans="1:8" ht="85.5" customHeight="1" x14ac:dyDescent="0.2">
      <c r="A7" s="9" t="s">
        <v>79</v>
      </c>
      <c r="B7" s="9" t="s">
        <v>80</v>
      </c>
      <c r="C7" s="9" t="s">
        <v>3</v>
      </c>
      <c r="D7" s="50" t="s">
        <v>4</v>
      </c>
      <c r="E7" s="8" t="s">
        <v>5</v>
      </c>
      <c r="F7" s="10" t="s">
        <v>81</v>
      </c>
      <c r="G7" s="11" t="s">
        <v>7</v>
      </c>
    </row>
    <row r="8" spans="1:8" ht="29.25" customHeight="1" x14ac:dyDescent="0.2">
      <c r="A8" s="81" t="s">
        <v>82</v>
      </c>
      <c r="B8" s="81"/>
      <c r="C8" s="51">
        <f>C9+C16+C19+C23+C29+C33+C36+C43+C46+C50+C56+C61+C64</f>
        <v>9735137.9999999981</v>
      </c>
      <c r="D8" s="52">
        <f>D9+D16+D19+D23+D29+D33+D36+D43+D46+D50+D56+D61+D64</f>
        <v>9583923.5999999978</v>
      </c>
      <c r="E8" s="15">
        <f t="shared" ref="E8:E63" si="0">D8/C8*100</f>
        <v>98.446715393248667</v>
      </c>
      <c r="F8" s="51">
        <f>F9+F16+F19+F23+F29+F33+F36+F43+F46+F50+F56+F61+F64</f>
        <v>7982563.1999999983</v>
      </c>
      <c r="G8" s="15">
        <f t="shared" ref="G8:G9" si="1">D8/F8*100</f>
        <v>120.06072936572554</v>
      </c>
      <c r="H8" s="53"/>
    </row>
    <row r="9" spans="1:8" ht="26.25" customHeight="1" x14ac:dyDescent="0.2">
      <c r="A9" s="9" t="s">
        <v>83</v>
      </c>
      <c r="B9" s="9" t="s">
        <v>84</v>
      </c>
      <c r="C9" s="54">
        <f t="shared" ref="C9:D9" si="2">C10+C11+C12+C13+C14+C15</f>
        <v>406045.9</v>
      </c>
      <c r="D9" s="54">
        <f t="shared" si="2"/>
        <v>391722.20000000007</v>
      </c>
      <c r="E9" s="18">
        <f t="shared" si="0"/>
        <v>96.472393884533759</v>
      </c>
      <c r="F9" s="55">
        <f>F10+F11+F12+F13+F14+F15</f>
        <v>317904.5</v>
      </c>
      <c r="G9" s="18">
        <f t="shared" si="1"/>
        <v>123.22008653542183</v>
      </c>
    </row>
    <row r="10" spans="1:8" ht="90" outlineLevel="1" x14ac:dyDescent="0.2">
      <c r="A10" s="56" t="s">
        <v>85</v>
      </c>
      <c r="B10" s="56" t="s">
        <v>86</v>
      </c>
      <c r="C10" s="57">
        <v>338380.7</v>
      </c>
      <c r="D10" s="57">
        <v>335940</v>
      </c>
      <c r="E10" s="25">
        <f t="shared" si="0"/>
        <v>99.278711817783929</v>
      </c>
      <c r="F10" s="58">
        <v>273650.7</v>
      </c>
      <c r="G10" s="25">
        <f t="shared" ref="G10:G64" si="3">D10/F10*100</f>
        <v>122.7623389963921</v>
      </c>
    </row>
    <row r="11" spans="1:8" ht="15" outlineLevel="1" x14ac:dyDescent="0.2">
      <c r="A11" s="56" t="s">
        <v>87</v>
      </c>
      <c r="B11" s="56" t="s">
        <v>88</v>
      </c>
      <c r="C11" s="57">
        <v>15.4</v>
      </c>
      <c r="D11" s="57">
        <v>15.4</v>
      </c>
      <c r="E11" s="25">
        <f t="shared" si="0"/>
        <v>100</v>
      </c>
      <c r="F11" s="58">
        <v>306</v>
      </c>
      <c r="G11" s="25">
        <f t="shared" si="3"/>
        <v>5.0326797385620914</v>
      </c>
    </row>
    <row r="12" spans="1:8" ht="75" outlineLevel="1" x14ac:dyDescent="0.2">
      <c r="A12" s="56" t="s">
        <v>89</v>
      </c>
      <c r="B12" s="56" t="s">
        <v>90</v>
      </c>
      <c r="C12" s="57">
        <v>42126.9</v>
      </c>
      <c r="D12" s="57">
        <v>42126.9</v>
      </c>
      <c r="E12" s="25">
        <f t="shared" si="0"/>
        <v>100</v>
      </c>
      <c r="F12" s="58">
        <v>25366.7</v>
      </c>
      <c r="G12" s="25">
        <f t="shared" si="3"/>
        <v>166.07166087823802</v>
      </c>
    </row>
    <row r="13" spans="1:8" ht="30" outlineLevel="1" x14ac:dyDescent="0.2">
      <c r="A13" s="56" t="s">
        <v>91</v>
      </c>
      <c r="B13" s="56" t="s">
        <v>92</v>
      </c>
      <c r="C13" s="57">
        <v>0</v>
      </c>
      <c r="D13" s="57">
        <v>0</v>
      </c>
      <c r="E13" s="25" t="e">
        <f t="shared" si="0"/>
        <v>#DIV/0!</v>
      </c>
      <c r="F13" s="58">
        <v>3931.5</v>
      </c>
      <c r="G13" s="25">
        <f t="shared" si="3"/>
        <v>0</v>
      </c>
    </row>
    <row r="14" spans="1:8" ht="15" outlineLevel="1" x14ac:dyDescent="0.2">
      <c r="A14" s="56" t="s">
        <v>93</v>
      </c>
      <c r="B14" s="56" t="s">
        <v>94</v>
      </c>
      <c r="C14" s="57">
        <v>11847.8</v>
      </c>
      <c r="D14" s="57">
        <v>0</v>
      </c>
      <c r="E14" s="25">
        <f t="shared" si="0"/>
        <v>0</v>
      </c>
      <c r="F14" s="58"/>
      <c r="G14" s="25" t="e">
        <f t="shared" si="3"/>
        <v>#DIV/0!</v>
      </c>
    </row>
    <row r="15" spans="1:8" ht="30" outlineLevel="1" x14ac:dyDescent="0.2">
      <c r="A15" s="56" t="s">
        <v>95</v>
      </c>
      <c r="B15" s="56" t="s">
        <v>96</v>
      </c>
      <c r="C15" s="57">
        <v>13675.1</v>
      </c>
      <c r="D15" s="57">
        <v>13639.9</v>
      </c>
      <c r="E15" s="25">
        <f t="shared" si="0"/>
        <v>99.742597860344702</v>
      </c>
      <c r="F15" s="58">
        <v>14649.6</v>
      </c>
      <c r="G15" s="25">
        <f t="shared" si="3"/>
        <v>93.107661642638703</v>
      </c>
    </row>
    <row r="16" spans="1:8" ht="25.5" customHeight="1" x14ac:dyDescent="0.2">
      <c r="A16" s="9" t="s">
        <v>97</v>
      </c>
      <c r="B16" s="9" t="s">
        <v>98</v>
      </c>
      <c r="C16" s="54">
        <f>C17+C18</f>
        <v>9969.7999999999993</v>
      </c>
      <c r="D16" s="54">
        <f>D17+D18</f>
        <v>9969.7999999999993</v>
      </c>
      <c r="E16" s="18">
        <f t="shared" si="0"/>
        <v>100</v>
      </c>
      <c r="F16" s="55">
        <f>F17+F18</f>
        <v>7284.7</v>
      </c>
      <c r="G16" s="18">
        <f t="shared" si="3"/>
        <v>136.85944513844083</v>
      </c>
    </row>
    <row r="17" spans="1:7" ht="30" outlineLevel="1" x14ac:dyDescent="0.2">
      <c r="A17" s="56" t="s">
        <v>99</v>
      </c>
      <c r="B17" s="56" t="s">
        <v>100</v>
      </c>
      <c r="C17" s="57">
        <v>9549.7999999999993</v>
      </c>
      <c r="D17" s="57">
        <v>9549.7999999999993</v>
      </c>
      <c r="E17" s="25">
        <f t="shared" si="0"/>
        <v>100</v>
      </c>
      <c r="F17" s="58">
        <v>6856.5</v>
      </c>
      <c r="G17" s="25">
        <f t="shared" si="3"/>
        <v>139.28097425800334</v>
      </c>
    </row>
    <row r="18" spans="1:7" ht="30" outlineLevel="1" x14ac:dyDescent="0.2">
      <c r="A18" s="56" t="s">
        <v>101</v>
      </c>
      <c r="B18" s="56" t="s">
        <v>102</v>
      </c>
      <c r="C18" s="57">
        <v>420</v>
      </c>
      <c r="D18" s="57">
        <v>420</v>
      </c>
      <c r="E18" s="25">
        <f t="shared" si="0"/>
        <v>100</v>
      </c>
      <c r="F18" s="58">
        <v>428.2</v>
      </c>
      <c r="G18" s="25">
        <f t="shared" si="3"/>
        <v>98.085007006071933</v>
      </c>
    </row>
    <row r="19" spans="1:7" ht="31.5" customHeight="1" x14ac:dyDescent="0.2">
      <c r="A19" s="9" t="s">
        <v>103</v>
      </c>
      <c r="B19" s="9" t="s">
        <v>104</v>
      </c>
      <c r="C19" s="54">
        <f>C20+C21+C22</f>
        <v>193058.3</v>
      </c>
      <c r="D19" s="54">
        <f>D20+D21+D22</f>
        <v>193026</v>
      </c>
      <c r="E19" s="18">
        <f t="shared" si="0"/>
        <v>99.983269302588923</v>
      </c>
      <c r="F19" s="55">
        <f>F20+F21+F22</f>
        <v>57332.4</v>
      </c>
      <c r="G19" s="18">
        <f t="shared" si="3"/>
        <v>336.67873663059629</v>
      </c>
    </row>
    <row r="20" spans="1:7" ht="15" outlineLevel="1" x14ac:dyDescent="0.2">
      <c r="A20" s="56" t="s">
        <v>105</v>
      </c>
      <c r="B20" s="56" t="s">
        <v>106</v>
      </c>
      <c r="C20" s="57">
        <v>2621</v>
      </c>
      <c r="D20" s="57">
        <v>2621</v>
      </c>
      <c r="E20" s="25">
        <f t="shared" si="0"/>
        <v>100</v>
      </c>
      <c r="F20" s="58">
        <v>2557.8000000000002</v>
      </c>
      <c r="G20" s="25">
        <f t="shared" si="3"/>
        <v>102.47087340683399</v>
      </c>
    </row>
    <row r="21" spans="1:7" ht="60" outlineLevel="1" x14ac:dyDescent="0.2">
      <c r="A21" s="56" t="s">
        <v>107</v>
      </c>
      <c r="B21" s="56" t="s">
        <v>108</v>
      </c>
      <c r="C21" s="57">
        <v>76570.100000000006</v>
      </c>
      <c r="D21" s="57">
        <v>76570</v>
      </c>
      <c r="E21" s="25">
        <f t="shared" si="0"/>
        <v>99.999869400719078</v>
      </c>
      <c r="F21" s="58">
        <v>3442.2</v>
      </c>
      <c r="G21" s="25">
        <f t="shared" si="3"/>
        <v>2224.4494799837316</v>
      </c>
    </row>
    <row r="22" spans="1:7" ht="45" outlineLevel="1" x14ac:dyDescent="0.2">
      <c r="A22" s="56" t="s">
        <v>109</v>
      </c>
      <c r="B22" s="56" t="s">
        <v>110</v>
      </c>
      <c r="C22" s="57">
        <v>113867.2</v>
      </c>
      <c r="D22" s="57">
        <v>113835</v>
      </c>
      <c r="E22" s="25">
        <f t="shared" si="0"/>
        <v>99.971721443927663</v>
      </c>
      <c r="F22" s="58">
        <v>51332.4</v>
      </c>
      <c r="G22" s="25">
        <f t="shared" si="3"/>
        <v>221.76052551604832</v>
      </c>
    </row>
    <row r="23" spans="1:7" ht="32.25" customHeight="1" x14ac:dyDescent="0.2">
      <c r="A23" s="9" t="s">
        <v>111</v>
      </c>
      <c r="B23" s="9" t="s">
        <v>112</v>
      </c>
      <c r="C23" s="54">
        <f>C24+C25+C26+C27+C28</f>
        <v>1176318.8</v>
      </c>
      <c r="D23" s="54">
        <f>D24+D25+D26+D27+D28</f>
        <v>1171344.5</v>
      </c>
      <c r="E23" s="18">
        <f t="shared" si="0"/>
        <v>99.577129941305017</v>
      </c>
      <c r="F23" s="55">
        <f>F24+F25+F26+F27+F28</f>
        <v>718780.4</v>
      </c>
      <c r="G23" s="18">
        <f t="shared" si="3"/>
        <v>162.96277694828629</v>
      </c>
    </row>
    <row r="24" spans="1:7" ht="19.5" hidden="1" customHeight="1" x14ac:dyDescent="0.2">
      <c r="A24" s="56" t="s">
        <v>113</v>
      </c>
      <c r="B24" s="56" t="s">
        <v>114</v>
      </c>
      <c r="C24" s="54"/>
      <c r="D24" s="54"/>
      <c r="E24" s="25"/>
      <c r="F24" s="55"/>
      <c r="G24" s="25" t="e">
        <f t="shared" si="3"/>
        <v>#DIV/0!</v>
      </c>
    </row>
    <row r="25" spans="1:7" ht="15" outlineLevel="1" x14ac:dyDescent="0.2">
      <c r="A25" s="56" t="s">
        <v>115</v>
      </c>
      <c r="B25" s="56" t="s">
        <v>116</v>
      </c>
      <c r="C25" s="57">
        <v>686.3</v>
      </c>
      <c r="D25" s="57">
        <v>686.2</v>
      </c>
      <c r="E25" s="25">
        <f t="shared" si="0"/>
        <v>99.985429112632971</v>
      </c>
      <c r="F25" s="58">
        <v>95</v>
      </c>
      <c r="G25" s="25">
        <f t="shared" si="3"/>
        <v>722.31578947368428</v>
      </c>
    </row>
    <row r="26" spans="1:7" ht="15" outlineLevel="1" x14ac:dyDescent="0.2">
      <c r="A26" s="56" t="s">
        <v>117</v>
      </c>
      <c r="B26" s="56" t="s">
        <v>118</v>
      </c>
      <c r="C26" s="57"/>
      <c r="D26" s="57"/>
      <c r="E26" s="25" t="e">
        <f t="shared" si="0"/>
        <v>#DIV/0!</v>
      </c>
      <c r="F26" s="58">
        <v>5043.8</v>
      </c>
      <c r="G26" s="25">
        <f t="shared" si="3"/>
        <v>0</v>
      </c>
    </row>
    <row r="27" spans="1:7" ht="30" outlineLevel="1" x14ac:dyDescent="0.2">
      <c r="A27" s="56" t="s">
        <v>119</v>
      </c>
      <c r="B27" s="56" t="s">
        <v>120</v>
      </c>
      <c r="C27" s="57">
        <v>856931</v>
      </c>
      <c r="D27" s="57">
        <v>854892.1</v>
      </c>
      <c r="E27" s="25">
        <f t="shared" si="0"/>
        <v>99.762069524850887</v>
      </c>
      <c r="F27" s="58">
        <v>446633.9</v>
      </c>
      <c r="G27" s="25">
        <f t="shared" si="3"/>
        <v>191.40779506436928</v>
      </c>
    </row>
    <row r="28" spans="1:7" ht="30" outlineLevel="1" x14ac:dyDescent="0.2">
      <c r="A28" s="56" t="s">
        <v>121</v>
      </c>
      <c r="B28" s="56" t="s">
        <v>122</v>
      </c>
      <c r="C28" s="57">
        <v>318701.5</v>
      </c>
      <c r="D28" s="57">
        <v>315766.2</v>
      </c>
      <c r="E28" s="25">
        <f t="shared" si="0"/>
        <v>99.078981429331208</v>
      </c>
      <c r="F28" s="58">
        <v>267007.7</v>
      </c>
      <c r="G28" s="25">
        <f t="shared" si="3"/>
        <v>118.26108385638317</v>
      </c>
    </row>
    <row r="29" spans="1:7" ht="37.5" customHeight="1" x14ac:dyDescent="0.2">
      <c r="A29" s="9" t="s">
        <v>123</v>
      </c>
      <c r="B29" s="9" t="s">
        <v>124</v>
      </c>
      <c r="C29" s="54">
        <f>C30+C31+C32</f>
        <v>1042104.2</v>
      </c>
      <c r="D29" s="54">
        <f>D30+D31+D32</f>
        <v>985741</v>
      </c>
      <c r="E29" s="18">
        <f t="shared" si="0"/>
        <v>94.591404583150123</v>
      </c>
      <c r="F29" s="55">
        <f>F30+F31+F32</f>
        <v>1251130.8</v>
      </c>
      <c r="G29" s="18">
        <f t="shared" si="3"/>
        <v>78.788005218958716</v>
      </c>
    </row>
    <row r="30" spans="1:7" ht="15" outlineLevel="1" x14ac:dyDescent="0.2">
      <c r="A30" s="56" t="s">
        <v>125</v>
      </c>
      <c r="B30" s="56" t="s">
        <v>126</v>
      </c>
      <c r="C30" s="57">
        <v>5931.9</v>
      </c>
      <c r="D30" s="57">
        <v>2910.4</v>
      </c>
      <c r="E30" s="25">
        <f t="shared" si="0"/>
        <v>49.063537820934279</v>
      </c>
      <c r="F30" s="58">
        <v>3104.8</v>
      </c>
      <c r="G30" s="25">
        <f t="shared" si="3"/>
        <v>93.738727132182419</v>
      </c>
    </row>
    <row r="31" spans="1:7" ht="15" outlineLevel="1" x14ac:dyDescent="0.2">
      <c r="A31" s="56" t="s">
        <v>127</v>
      </c>
      <c r="B31" s="56" t="s">
        <v>128</v>
      </c>
      <c r="C31" s="57">
        <v>7930.2</v>
      </c>
      <c r="D31" s="57">
        <v>7596.3</v>
      </c>
      <c r="E31" s="25">
        <f t="shared" si="0"/>
        <v>95.789513505334043</v>
      </c>
      <c r="F31" s="58">
        <v>29319.7</v>
      </c>
      <c r="G31" s="25">
        <f t="shared" si="3"/>
        <v>25.908518845690782</v>
      </c>
    </row>
    <row r="32" spans="1:7" ht="15" outlineLevel="1" x14ac:dyDescent="0.2">
      <c r="A32" s="56" t="s">
        <v>129</v>
      </c>
      <c r="B32" s="56" t="s">
        <v>130</v>
      </c>
      <c r="C32" s="57">
        <v>1028242.1</v>
      </c>
      <c r="D32" s="57">
        <v>975234.3</v>
      </c>
      <c r="E32" s="25">
        <f t="shared" si="0"/>
        <v>94.844813298346764</v>
      </c>
      <c r="F32" s="58">
        <v>1218706.3</v>
      </c>
      <c r="G32" s="25">
        <f t="shared" si="3"/>
        <v>80.022093920413809</v>
      </c>
    </row>
    <row r="33" spans="1:7" ht="27" customHeight="1" x14ac:dyDescent="0.2">
      <c r="A33" s="9" t="s">
        <v>131</v>
      </c>
      <c r="B33" s="9" t="s">
        <v>132</v>
      </c>
      <c r="C33" s="54">
        <f>SUM(C34:C35)</f>
        <v>909</v>
      </c>
      <c r="D33" s="54">
        <f>SUM(D34:D35)</f>
        <v>909</v>
      </c>
      <c r="E33" s="18">
        <f t="shared" si="0"/>
        <v>100</v>
      </c>
      <c r="F33" s="55">
        <f>F34+F35</f>
        <v>857</v>
      </c>
      <c r="G33" s="18">
        <f t="shared" si="3"/>
        <v>106.06767794632439</v>
      </c>
    </row>
    <row r="34" spans="1:7" ht="30" outlineLevel="1" x14ac:dyDescent="0.2">
      <c r="A34" s="56" t="s">
        <v>133</v>
      </c>
      <c r="B34" s="56" t="s">
        <v>134</v>
      </c>
      <c r="C34" s="57"/>
      <c r="D34" s="57"/>
      <c r="E34" s="25"/>
      <c r="F34" s="58"/>
      <c r="G34" s="25"/>
    </row>
    <row r="35" spans="1:7" ht="30" outlineLevel="1" x14ac:dyDescent="0.2">
      <c r="A35" s="56" t="s">
        <v>135</v>
      </c>
      <c r="B35" s="56" t="s">
        <v>136</v>
      </c>
      <c r="C35" s="57">
        <v>909</v>
      </c>
      <c r="D35" s="57">
        <v>909</v>
      </c>
      <c r="E35" s="25">
        <f t="shared" si="0"/>
        <v>100</v>
      </c>
      <c r="F35" s="58">
        <v>857</v>
      </c>
      <c r="G35" s="25">
        <f t="shared" si="3"/>
        <v>106.06767794632439</v>
      </c>
    </row>
    <row r="36" spans="1:7" ht="29.25" customHeight="1" x14ac:dyDescent="0.2">
      <c r="A36" s="9" t="s">
        <v>137</v>
      </c>
      <c r="B36" s="9" t="s">
        <v>138</v>
      </c>
      <c r="C36" s="54">
        <f>C37+C38+C39+C41+C42+C40</f>
        <v>5039223.5</v>
      </c>
      <c r="D36" s="54">
        <f>D37+D38+D39+D41+D42+D40</f>
        <v>5036365.5</v>
      </c>
      <c r="E36" s="18">
        <f t="shared" si="0"/>
        <v>99.943284912844206</v>
      </c>
      <c r="F36" s="55">
        <f>F37+F38+F39+F41+F42+F40</f>
        <v>3995800.8999999994</v>
      </c>
      <c r="G36" s="18">
        <f t="shared" si="3"/>
        <v>126.04145266597244</v>
      </c>
    </row>
    <row r="37" spans="1:7" ht="15" outlineLevel="1" x14ac:dyDescent="0.2">
      <c r="A37" s="56" t="s">
        <v>139</v>
      </c>
      <c r="B37" s="56" t="s">
        <v>140</v>
      </c>
      <c r="C37" s="57">
        <v>1188681.6000000001</v>
      </c>
      <c r="D37" s="57">
        <v>1188680.3</v>
      </c>
      <c r="E37" s="25">
        <f t="shared" si="0"/>
        <v>99.999890635137277</v>
      </c>
      <c r="F37" s="58">
        <v>1179770.6000000001</v>
      </c>
      <c r="G37" s="25">
        <f t="shared" si="3"/>
        <v>100.7552061392274</v>
      </c>
    </row>
    <row r="38" spans="1:7" ht="15" outlineLevel="1" x14ac:dyDescent="0.2">
      <c r="A38" s="56" t="s">
        <v>141</v>
      </c>
      <c r="B38" s="56" t="s">
        <v>142</v>
      </c>
      <c r="C38" s="57">
        <v>3191998.4</v>
      </c>
      <c r="D38" s="57">
        <v>3191350.2</v>
      </c>
      <c r="E38" s="25">
        <f t="shared" si="0"/>
        <v>99.979692972277192</v>
      </c>
      <c r="F38" s="58">
        <v>2422974.7999999998</v>
      </c>
      <c r="G38" s="25">
        <f t="shared" si="3"/>
        <v>131.71206733144729</v>
      </c>
    </row>
    <row r="39" spans="1:7" ht="15" outlineLevel="1" x14ac:dyDescent="0.2">
      <c r="A39" s="56" t="s">
        <v>143</v>
      </c>
      <c r="B39" s="56" t="s">
        <v>144</v>
      </c>
      <c r="C39" s="57">
        <v>290634</v>
      </c>
      <c r="D39" s="57">
        <v>290634</v>
      </c>
      <c r="E39" s="25">
        <f t="shared" si="0"/>
        <v>100</v>
      </c>
      <c r="F39" s="58">
        <v>268589.90000000002</v>
      </c>
      <c r="G39" s="25">
        <f t="shared" si="3"/>
        <v>108.2073451012119</v>
      </c>
    </row>
    <row r="40" spans="1:7" ht="45" outlineLevel="1" x14ac:dyDescent="0.2">
      <c r="A40" s="56" t="s">
        <v>145</v>
      </c>
      <c r="B40" s="56" t="s">
        <v>146</v>
      </c>
      <c r="C40" s="57">
        <v>199.2</v>
      </c>
      <c r="D40" s="57">
        <v>199.2</v>
      </c>
      <c r="E40" s="25">
        <f t="shared" si="0"/>
        <v>100</v>
      </c>
      <c r="F40" s="58"/>
      <c r="G40" s="25" t="e">
        <f t="shared" si="3"/>
        <v>#DIV/0!</v>
      </c>
    </row>
    <row r="41" spans="1:7" ht="15" outlineLevel="1" x14ac:dyDescent="0.2">
      <c r="A41" s="56" t="s">
        <v>147</v>
      </c>
      <c r="B41" s="56" t="s">
        <v>148</v>
      </c>
      <c r="C41" s="57">
        <v>6310.2</v>
      </c>
      <c r="D41" s="57">
        <v>6310.2</v>
      </c>
      <c r="E41" s="25">
        <f t="shared" si="0"/>
        <v>100</v>
      </c>
      <c r="F41" s="58">
        <v>20192.3</v>
      </c>
      <c r="G41" s="25">
        <f t="shared" si="3"/>
        <v>31.250526190676641</v>
      </c>
    </row>
    <row r="42" spans="1:7" ht="30" outlineLevel="1" x14ac:dyDescent="0.2">
      <c r="A42" s="56" t="s">
        <v>149</v>
      </c>
      <c r="B42" s="56" t="s">
        <v>150</v>
      </c>
      <c r="C42" s="57">
        <v>361400.1</v>
      </c>
      <c r="D42" s="57">
        <v>359191.6</v>
      </c>
      <c r="E42" s="25">
        <f t="shared" si="0"/>
        <v>99.388904430297615</v>
      </c>
      <c r="F42" s="58">
        <v>104273.3</v>
      </c>
      <c r="G42" s="25">
        <f t="shared" si="3"/>
        <v>344.47130761182387</v>
      </c>
    </row>
    <row r="43" spans="1:7" ht="22.5" customHeight="1" x14ac:dyDescent="0.2">
      <c r="A43" s="9" t="s">
        <v>151</v>
      </c>
      <c r="B43" s="9" t="s">
        <v>152</v>
      </c>
      <c r="C43" s="54">
        <f>C44+C45</f>
        <v>434673</v>
      </c>
      <c r="D43" s="54">
        <f>D44+D45</f>
        <v>433142.39999999997</v>
      </c>
      <c r="E43" s="18">
        <f t="shared" si="0"/>
        <v>99.647873228840979</v>
      </c>
      <c r="F43" s="55">
        <f>F44+F45</f>
        <v>427910.3</v>
      </c>
      <c r="G43" s="18">
        <f t="shared" si="3"/>
        <v>101.22270952580482</v>
      </c>
    </row>
    <row r="44" spans="1:7" ht="15" outlineLevel="1" x14ac:dyDescent="0.2">
      <c r="A44" s="56" t="s">
        <v>153</v>
      </c>
      <c r="B44" s="56" t="s">
        <v>154</v>
      </c>
      <c r="C44" s="57">
        <v>416334.7</v>
      </c>
      <c r="D44" s="57">
        <v>414804.1</v>
      </c>
      <c r="E44" s="25">
        <f t="shared" si="0"/>
        <v>99.632363096326088</v>
      </c>
      <c r="F44" s="58">
        <v>396025.1</v>
      </c>
      <c r="G44" s="25">
        <f t="shared" si="3"/>
        <v>104.74187115917653</v>
      </c>
    </row>
    <row r="45" spans="1:7" ht="30" outlineLevel="1" x14ac:dyDescent="0.2">
      <c r="A45" s="56" t="s">
        <v>155</v>
      </c>
      <c r="B45" s="56" t="s">
        <v>156</v>
      </c>
      <c r="C45" s="57">
        <v>18338.3</v>
      </c>
      <c r="D45" s="57">
        <v>18338.3</v>
      </c>
      <c r="E45" s="25">
        <f t="shared" si="0"/>
        <v>100</v>
      </c>
      <c r="F45" s="58">
        <v>31885.200000000001</v>
      </c>
      <c r="G45" s="25">
        <f t="shared" si="3"/>
        <v>57.513517243109661</v>
      </c>
    </row>
    <row r="46" spans="1:7" ht="24" customHeight="1" x14ac:dyDescent="0.2">
      <c r="A46" s="9" t="s">
        <v>157</v>
      </c>
      <c r="B46" s="9" t="s">
        <v>158</v>
      </c>
      <c r="C46" s="54">
        <f>C47+C48+C49</f>
        <v>14872.7</v>
      </c>
      <c r="D46" s="54">
        <f>D47+D48+D49</f>
        <v>14605.6</v>
      </c>
      <c r="E46" s="25">
        <f t="shared" si="0"/>
        <v>98.204092061293508</v>
      </c>
      <c r="F46" s="55">
        <f>F47+F48+F49</f>
        <v>28458.799999999999</v>
      </c>
      <c r="G46" s="18">
        <f t="shared" si="3"/>
        <v>51.321910973055786</v>
      </c>
    </row>
    <row r="47" spans="1:7" ht="15" outlineLevel="1" x14ac:dyDescent="0.2">
      <c r="A47" s="56" t="s">
        <v>159</v>
      </c>
      <c r="B47" s="56" t="s">
        <v>160</v>
      </c>
      <c r="C47" s="57">
        <v>10046.200000000001</v>
      </c>
      <c r="D47" s="57">
        <v>9779.1</v>
      </c>
      <c r="E47" s="25">
        <f t="shared" si="0"/>
        <v>97.341283271286656</v>
      </c>
      <c r="F47" s="58">
        <v>7789</v>
      </c>
      <c r="G47" s="25">
        <f t="shared" si="3"/>
        <v>125.55013480549493</v>
      </c>
    </row>
    <row r="48" spans="1:7" ht="15" outlineLevel="1" x14ac:dyDescent="0.2">
      <c r="A48" s="56" t="s">
        <v>161</v>
      </c>
      <c r="B48" s="56" t="s">
        <v>162</v>
      </c>
      <c r="C48" s="57">
        <v>1079.5</v>
      </c>
      <c r="D48" s="57">
        <v>1079.5</v>
      </c>
      <c r="E48" s="25">
        <f t="shared" si="0"/>
        <v>100</v>
      </c>
      <c r="F48" s="58">
        <v>236</v>
      </c>
      <c r="G48" s="25">
        <f t="shared" si="3"/>
        <v>457.41525423728814</v>
      </c>
    </row>
    <row r="49" spans="1:7" ht="30" outlineLevel="1" x14ac:dyDescent="0.2">
      <c r="A49" s="56" t="s">
        <v>163</v>
      </c>
      <c r="B49" s="56" t="s">
        <v>164</v>
      </c>
      <c r="C49" s="57">
        <v>3747</v>
      </c>
      <c r="D49" s="57">
        <v>3747</v>
      </c>
      <c r="E49" s="25">
        <f t="shared" si="0"/>
        <v>100</v>
      </c>
      <c r="F49" s="58">
        <v>20433.8</v>
      </c>
      <c r="G49" s="25">
        <f t="shared" si="3"/>
        <v>18.337264728048627</v>
      </c>
    </row>
    <row r="50" spans="1:7" ht="25.5" customHeight="1" x14ac:dyDescent="0.2">
      <c r="A50" s="9" t="s">
        <v>165</v>
      </c>
      <c r="B50" s="9" t="s">
        <v>166</v>
      </c>
      <c r="C50" s="54">
        <f>C51+C52+C53+C54+C55</f>
        <v>1247232.9000000001</v>
      </c>
      <c r="D50" s="54">
        <f>D51+D52+D53+D54+D55</f>
        <v>1176367.7</v>
      </c>
      <c r="E50" s="18">
        <f t="shared" si="0"/>
        <v>94.318206326981908</v>
      </c>
      <c r="F50" s="55">
        <f>F51+F52+F53+F54+F55</f>
        <v>1021322.1</v>
      </c>
      <c r="G50" s="18">
        <f t="shared" si="3"/>
        <v>115.18087193060838</v>
      </c>
    </row>
    <row r="51" spans="1:7" ht="15" outlineLevel="1" x14ac:dyDescent="0.2">
      <c r="A51" s="56" t="s">
        <v>167</v>
      </c>
      <c r="B51" s="56" t="s">
        <v>168</v>
      </c>
      <c r="C51" s="57">
        <v>16385.599999999999</v>
      </c>
      <c r="D51" s="57">
        <v>16353</v>
      </c>
      <c r="E51" s="25">
        <f t="shared" si="0"/>
        <v>99.80104481984182</v>
      </c>
      <c r="F51" s="58">
        <v>10483.700000000001</v>
      </c>
      <c r="G51" s="25">
        <f t="shared" si="3"/>
        <v>155.98500529393246</v>
      </c>
    </row>
    <row r="52" spans="1:7" ht="15" outlineLevel="1" x14ac:dyDescent="0.2">
      <c r="A52" s="56" t="s">
        <v>169</v>
      </c>
      <c r="B52" s="56" t="s">
        <v>170</v>
      </c>
      <c r="C52" s="57">
        <v>76931.100000000006</v>
      </c>
      <c r="D52" s="57">
        <v>75858.100000000006</v>
      </c>
      <c r="E52" s="25">
        <f t="shared" si="0"/>
        <v>98.605245472897167</v>
      </c>
      <c r="F52" s="58">
        <v>78820.5</v>
      </c>
      <c r="G52" s="25">
        <f t="shared" si="3"/>
        <v>96.241586896809849</v>
      </c>
    </row>
    <row r="53" spans="1:7" ht="15" outlineLevel="1" x14ac:dyDescent="0.2">
      <c r="A53" s="56" t="s">
        <v>171</v>
      </c>
      <c r="B53" s="56" t="s">
        <v>172</v>
      </c>
      <c r="C53" s="57">
        <v>756941.9</v>
      </c>
      <c r="D53" s="57">
        <v>698586</v>
      </c>
      <c r="E53" s="25">
        <f t="shared" si="0"/>
        <v>92.290570782248935</v>
      </c>
      <c r="F53" s="58">
        <v>610850.80000000005</v>
      </c>
      <c r="G53" s="25">
        <f t="shared" si="3"/>
        <v>114.36278711593731</v>
      </c>
    </row>
    <row r="54" spans="1:7" ht="15" outlineLevel="1" x14ac:dyDescent="0.2">
      <c r="A54" s="56" t="s">
        <v>173</v>
      </c>
      <c r="B54" s="56" t="s">
        <v>174</v>
      </c>
      <c r="C54" s="57">
        <v>318772.5</v>
      </c>
      <c r="D54" s="57">
        <v>307545.3</v>
      </c>
      <c r="E54" s="25">
        <f t="shared" si="0"/>
        <v>96.47798978895608</v>
      </c>
      <c r="F54" s="58">
        <v>287441.90000000002</v>
      </c>
      <c r="G54" s="25">
        <f t="shared" si="3"/>
        <v>106.99390033255416</v>
      </c>
    </row>
    <row r="55" spans="1:7" ht="30" outlineLevel="1" x14ac:dyDescent="0.2">
      <c r="A55" s="56" t="s">
        <v>175</v>
      </c>
      <c r="B55" s="56" t="s">
        <v>176</v>
      </c>
      <c r="C55" s="57">
        <v>78201.8</v>
      </c>
      <c r="D55" s="57">
        <v>78025.3</v>
      </c>
      <c r="E55" s="25">
        <f t="shared" si="0"/>
        <v>99.774301870289435</v>
      </c>
      <c r="F55" s="58">
        <v>33725.199999999997</v>
      </c>
      <c r="G55" s="25">
        <f t="shared" si="3"/>
        <v>231.35607794764746</v>
      </c>
    </row>
    <row r="56" spans="1:7" ht="14.25" x14ac:dyDescent="0.2">
      <c r="A56" s="9" t="s">
        <v>177</v>
      </c>
      <c r="B56" s="9" t="s">
        <v>178</v>
      </c>
      <c r="C56" s="54">
        <f>C57+C58+C60+C59</f>
        <v>166552.69999999998</v>
      </c>
      <c r="D56" s="54">
        <f>D57+D58+D60+D59</f>
        <v>166552.69999999998</v>
      </c>
      <c r="E56" s="59">
        <f t="shared" si="0"/>
        <v>100</v>
      </c>
      <c r="F56" s="55">
        <f>F57+F58+F60</f>
        <v>151732.99999999997</v>
      </c>
      <c r="G56" s="18">
        <f t="shared" si="3"/>
        <v>109.76695906625456</v>
      </c>
    </row>
    <row r="57" spans="1:7" ht="15" outlineLevel="1" x14ac:dyDescent="0.2">
      <c r="A57" s="56" t="s">
        <v>179</v>
      </c>
      <c r="B57" s="56" t="s">
        <v>180</v>
      </c>
      <c r="C57" s="57">
        <v>0</v>
      </c>
      <c r="D57" s="57">
        <v>0</v>
      </c>
      <c r="E57" s="25" t="e">
        <f t="shared" si="0"/>
        <v>#DIV/0!</v>
      </c>
      <c r="F57" s="58">
        <v>778.4</v>
      </c>
      <c r="G57" s="25"/>
    </row>
    <row r="58" spans="1:7" ht="15" outlineLevel="1" x14ac:dyDescent="0.2">
      <c r="A58" s="56" t="s">
        <v>181</v>
      </c>
      <c r="B58" s="56" t="s">
        <v>182</v>
      </c>
      <c r="C58" s="57">
        <v>135862.29999999999</v>
      </c>
      <c r="D58" s="57">
        <v>135862.29999999999</v>
      </c>
      <c r="E58" s="60">
        <v>99.99</v>
      </c>
      <c r="F58" s="58">
        <v>141939.79999999999</v>
      </c>
      <c r="G58" s="25">
        <f t="shared" si="3"/>
        <v>95.718255203966748</v>
      </c>
    </row>
    <row r="59" spans="1:7" ht="15" outlineLevel="1" x14ac:dyDescent="0.2">
      <c r="A59" s="56" t="s">
        <v>183</v>
      </c>
      <c r="B59" s="56" t="s">
        <v>184</v>
      </c>
      <c r="C59" s="57">
        <v>26103.9</v>
      </c>
      <c r="D59" s="57">
        <v>26103.9</v>
      </c>
      <c r="E59" s="60"/>
      <c r="F59" s="58"/>
      <c r="G59" s="25" t="e">
        <f t="shared" si="3"/>
        <v>#DIV/0!</v>
      </c>
    </row>
    <row r="60" spans="1:7" ht="30" outlineLevel="1" x14ac:dyDescent="0.2">
      <c r="A60" s="56" t="s">
        <v>185</v>
      </c>
      <c r="B60" s="56" t="s">
        <v>186</v>
      </c>
      <c r="C60" s="57">
        <v>4586.5</v>
      </c>
      <c r="D60" s="57">
        <v>4586.5</v>
      </c>
      <c r="E60" s="25">
        <f t="shared" si="0"/>
        <v>100</v>
      </c>
      <c r="F60" s="58">
        <v>9014.7999999999993</v>
      </c>
      <c r="G60" s="25">
        <f t="shared" si="3"/>
        <v>50.877445977725522</v>
      </c>
    </row>
    <row r="61" spans="1:7" ht="36" customHeight="1" x14ac:dyDescent="0.2">
      <c r="A61" s="9" t="s">
        <v>187</v>
      </c>
      <c r="B61" s="9" t="s">
        <v>188</v>
      </c>
      <c r="C61" s="54">
        <f>SUM(C62:C63)</f>
        <v>4177.2</v>
      </c>
      <c r="D61" s="54">
        <f>SUM(D62:D63)</f>
        <v>4177.2</v>
      </c>
      <c r="E61" s="18">
        <f t="shared" si="0"/>
        <v>100</v>
      </c>
      <c r="F61" s="55">
        <f>F62+F63</f>
        <v>4048.3</v>
      </c>
      <c r="G61" s="18">
        <f t="shared" si="3"/>
        <v>103.1840525652743</v>
      </c>
    </row>
    <row r="62" spans="1:7" ht="30" outlineLevel="1" x14ac:dyDescent="0.2">
      <c r="A62" s="56" t="s">
        <v>189</v>
      </c>
      <c r="B62" s="56" t="s">
        <v>190</v>
      </c>
      <c r="C62" s="57">
        <v>3262.2</v>
      </c>
      <c r="D62" s="57">
        <v>3262.2</v>
      </c>
      <c r="E62" s="25">
        <f t="shared" si="0"/>
        <v>100</v>
      </c>
      <c r="F62" s="58">
        <v>3000</v>
      </c>
      <c r="G62" s="25">
        <f t="shared" si="3"/>
        <v>108.74</v>
      </c>
    </row>
    <row r="63" spans="1:7" ht="30" outlineLevel="1" x14ac:dyDescent="0.2">
      <c r="A63" s="56" t="s">
        <v>191</v>
      </c>
      <c r="B63" s="56" t="s">
        <v>192</v>
      </c>
      <c r="C63" s="57">
        <v>915</v>
      </c>
      <c r="D63" s="57">
        <v>915</v>
      </c>
      <c r="E63" s="25">
        <f t="shared" si="0"/>
        <v>100</v>
      </c>
      <c r="F63" s="58">
        <v>1048.3</v>
      </c>
      <c r="G63" s="25">
        <f t="shared" si="3"/>
        <v>87.284174377563687</v>
      </c>
    </row>
    <row r="64" spans="1:7" ht="28.5" x14ac:dyDescent="0.2">
      <c r="A64" s="9" t="s">
        <v>193</v>
      </c>
      <c r="B64" s="9" t="s">
        <v>194</v>
      </c>
      <c r="C64" s="54">
        <f>SUM(C65:C66)</f>
        <v>0</v>
      </c>
      <c r="D64" s="54">
        <f>SUM(D65:D66)</f>
        <v>0</v>
      </c>
      <c r="E64" s="18" t="e">
        <f>D64/C64*100</f>
        <v>#DIV/0!</v>
      </c>
      <c r="F64" s="55">
        <f>SUM(F65:F66)</f>
        <v>0</v>
      </c>
      <c r="G64" s="18" t="e">
        <f t="shared" si="3"/>
        <v>#DIV/0!</v>
      </c>
    </row>
    <row r="65" spans="1:7" ht="27" customHeight="1" x14ac:dyDescent="0.25">
      <c r="A65" s="56" t="s">
        <v>195</v>
      </c>
      <c r="B65" s="61" t="s">
        <v>196</v>
      </c>
      <c r="C65" s="57">
        <v>0</v>
      </c>
      <c r="D65" s="57">
        <v>0</v>
      </c>
      <c r="E65" s="62"/>
      <c r="F65" s="62"/>
      <c r="G65" s="62"/>
    </row>
  </sheetData>
  <mergeCells count="3">
    <mergeCell ref="A1:D1"/>
    <mergeCell ref="A3:G5"/>
    <mergeCell ref="A8:B8"/>
  </mergeCells>
  <pageMargins left="0.35433070866141736" right="0.35433070866141736" top="0.59055118110236249" bottom="0.59055118110236249" header="0.51181102362204722" footer="0.51181102362204722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BreakPreview" topLeftCell="A7" workbookViewId="0">
      <selection activeCell="D16" sqref="D16:D17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4.5703125" customWidth="1"/>
    <col min="7" max="7" width="18" customWidth="1"/>
    <col min="8" max="8" width="21" customWidth="1"/>
  </cols>
  <sheetData>
    <row r="1" spans="1:8" x14ac:dyDescent="0.2">
      <c r="A1" s="82" t="s">
        <v>197</v>
      </c>
      <c r="B1" s="82"/>
      <c r="C1" s="82"/>
      <c r="D1" s="82"/>
      <c r="E1" s="82"/>
      <c r="F1" s="82"/>
      <c r="G1" s="82"/>
      <c r="H1" s="82"/>
    </row>
    <row r="2" spans="1:8" x14ac:dyDescent="0.2">
      <c r="A2" s="82"/>
      <c r="B2" s="82"/>
      <c r="C2" s="82"/>
      <c r="D2" s="82"/>
      <c r="E2" s="82"/>
      <c r="F2" s="82"/>
      <c r="G2" s="82"/>
      <c r="H2" s="82"/>
    </row>
    <row r="3" spans="1:8" x14ac:dyDescent="0.2">
      <c r="A3" s="82"/>
      <c r="B3" s="82"/>
      <c r="C3" s="82"/>
      <c r="D3" s="82"/>
      <c r="E3" s="82"/>
      <c r="F3" s="82"/>
      <c r="G3" s="82"/>
      <c r="H3" s="82"/>
    </row>
    <row r="4" spans="1:8" ht="15.75" x14ac:dyDescent="0.25">
      <c r="A4" s="63"/>
      <c r="B4" s="63"/>
      <c r="C4" s="63"/>
      <c r="D4" s="63"/>
      <c r="E4" s="63"/>
      <c r="F4" s="63"/>
      <c r="G4" s="63"/>
    </row>
    <row r="5" spans="1:8" ht="99.75" x14ac:dyDescent="0.2">
      <c r="A5" s="8" t="s">
        <v>1</v>
      </c>
      <c r="B5" s="8" t="s">
        <v>198</v>
      </c>
      <c r="C5" s="8" t="s">
        <v>199</v>
      </c>
      <c r="D5" s="8" t="s">
        <v>200</v>
      </c>
      <c r="E5" s="8" t="s">
        <v>201</v>
      </c>
      <c r="F5" s="8" t="s">
        <v>202</v>
      </c>
      <c r="G5" s="8" t="s">
        <v>203</v>
      </c>
      <c r="H5" s="8" t="s">
        <v>204</v>
      </c>
    </row>
    <row r="6" spans="1:8" ht="28.5" x14ac:dyDescent="0.2">
      <c r="A6" s="8" t="s">
        <v>205</v>
      </c>
      <c r="B6" s="8">
        <v>861</v>
      </c>
      <c r="C6" s="8" t="s">
        <v>206</v>
      </c>
      <c r="D6" s="27">
        <f>D7+D8</f>
        <v>0</v>
      </c>
      <c r="E6" s="27">
        <f>E7+E8</f>
        <v>0</v>
      </c>
      <c r="F6" s="64">
        <v>0</v>
      </c>
      <c r="G6" s="27">
        <f>G7+G8</f>
        <v>0</v>
      </c>
      <c r="H6" s="65">
        <v>0</v>
      </c>
    </row>
    <row r="7" spans="1:8" ht="45" x14ac:dyDescent="0.2">
      <c r="A7" s="66" t="s">
        <v>207</v>
      </c>
      <c r="B7" s="22">
        <v>861</v>
      </c>
      <c r="C7" s="66" t="s">
        <v>208</v>
      </c>
      <c r="D7" s="74">
        <v>30000</v>
      </c>
      <c r="E7" s="74">
        <v>0</v>
      </c>
      <c r="F7" s="68">
        <f t="shared" ref="F7:F11" si="0">E7/D7*100</f>
        <v>0</v>
      </c>
      <c r="G7" s="69">
        <v>0</v>
      </c>
      <c r="H7" s="70">
        <v>0</v>
      </c>
    </row>
    <row r="8" spans="1:8" ht="45" x14ac:dyDescent="0.2">
      <c r="A8" s="66" t="s">
        <v>209</v>
      </c>
      <c r="B8" s="22">
        <v>861</v>
      </c>
      <c r="C8" s="66" t="s">
        <v>210</v>
      </c>
      <c r="D8" s="74">
        <v>-30000</v>
      </c>
      <c r="E8" s="74">
        <v>0</v>
      </c>
      <c r="F8" s="68">
        <f t="shared" si="0"/>
        <v>0</v>
      </c>
      <c r="G8" s="69">
        <v>0</v>
      </c>
      <c r="H8" s="70">
        <v>0</v>
      </c>
    </row>
    <row r="9" spans="1:8" ht="28.5" x14ac:dyDescent="0.2">
      <c r="A9" s="71" t="s">
        <v>211</v>
      </c>
      <c r="B9" s="8">
        <v>861</v>
      </c>
      <c r="C9" s="71" t="s">
        <v>212</v>
      </c>
      <c r="D9" s="75">
        <f>D10+D11</f>
        <v>137293</v>
      </c>
      <c r="E9" s="75">
        <f>E10+E11</f>
        <v>55541.699999999255</v>
      </c>
      <c r="F9" s="72">
        <f t="shared" si="0"/>
        <v>40.454866599170572</v>
      </c>
      <c r="G9" s="27">
        <f>G10+G11</f>
        <v>-124749.69999999925</v>
      </c>
      <c r="H9" s="72">
        <f t="shared" ref="H9:H13" si="1">E9/G9*100</f>
        <v>-44.522511877783742</v>
      </c>
    </row>
    <row r="10" spans="1:8" ht="30" x14ac:dyDescent="0.2">
      <c r="A10" s="66" t="s">
        <v>213</v>
      </c>
      <c r="B10" s="22">
        <v>861</v>
      </c>
      <c r="C10" s="66" t="s">
        <v>214</v>
      </c>
      <c r="D10" s="74">
        <v>-9627845</v>
      </c>
      <c r="E10" s="74">
        <v>-9982586</v>
      </c>
      <c r="F10" s="73">
        <f t="shared" si="0"/>
        <v>103.68453168907476</v>
      </c>
      <c r="G10" s="69">
        <v>-8557512</v>
      </c>
      <c r="H10" s="73">
        <f t="shared" si="1"/>
        <v>116.65290098336993</v>
      </c>
    </row>
    <row r="11" spans="1:8" ht="30" x14ac:dyDescent="0.2">
      <c r="A11" s="66" t="s">
        <v>215</v>
      </c>
      <c r="B11" s="22">
        <v>861</v>
      </c>
      <c r="C11" s="66" t="s">
        <v>216</v>
      </c>
      <c r="D11" s="74">
        <v>9765138</v>
      </c>
      <c r="E11" s="74">
        <v>10038127.699999999</v>
      </c>
      <c r="F11" s="73">
        <f t="shared" si="0"/>
        <v>102.79555393892026</v>
      </c>
      <c r="G11" s="69">
        <v>8432762.3000000007</v>
      </c>
      <c r="H11" s="73">
        <f t="shared" si="1"/>
        <v>119.03724239920766</v>
      </c>
    </row>
    <row r="12" spans="1:8" ht="42.75" x14ac:dyDescent="0.2">
      <c r="A12" s="71" t="s">
        <v>217</v>
      </c>
      <c r="B12" s="8">
        <v>861</v>
      </c>
      <c r="C12" s="71" t="s">
        <v>218</v>
      </c>
      <c r="D12" s="75">
        <v>0</v>
      </c>
      <c r="E12" s="75">
        <v>0</v>
      </c>
      <c r="F12" s="73">
        <v>0</v>
      </c>
      <c r="G12" s="27">
        <v>0</v>
      </c>
      <c r="H12" s="72" t="e">
        <f t="shared" si="1"/>
        <v>#DIV/0!</v>
      </c>
    </row>
    <row r="13" spans="1:8" ht="42.75" x14ac:dyDescent="0.2">
      <c r="A13" s="71" t="s">
        <v>219</v>
      </c>
      <c r="B13" s="8">
        <v>861</v>
      </c>
      <c r="C13" s="71" t="s">
        <v>220</v>
      </c>
      <c r="D13" s="75">
        <v>0</v>
      </c>
      <c r="E13" s="75">
        <v>0</v>
      </c>
      <c r="F13" s="73">
        <v>0</v>
      </c>
      <c r="G13" s="27">
        <v>0</v>
      </c>
      <c r="H13" s="72" t="e">
        <f t="shared" si="1"/>
        <v>#DIV/0!</v>
      </c>
    </row>
    <row r="14" spans="1:8" ht="60" x14ac:dyDescent="0.2">
      <c r="A14" s="66" t="s">
        <v>221</v>
      </c>
      <c r="B14" s="22">
        <v>861</v>
      </c>
      <c r="C14" s="66" t="s">
        <v>222</v>
      </c>
      <c r="D14" s="67"/>
      <c r="E14" s="67"/>
      <c r="F14" s="73">
        <v>0</v>
      </c>
      <c r="G14" s="69"/>
      <c r="H14" s="73">
        <v>0</v>
      </c>
    </row>
    <row r="15" spans="1:8" ht="60" x14ac:dyDescent="0.2">
      <c r="A15" s="66" t="s">
        <v>223</v>
      </c>
      <c r="B15" s="22">
        <v>861</v>
      </c>
      <c r="C15" s="66" t="s">
        <v>224</v>
      </c>
      <c r="D15" s="67"/>
      <c r="E15" s="67"/>
      <c r="F15" s="73">
        <v>0</v>
      </c>
      <c r="G15" s="69"/>
      <c r="H15" s="73">
        <v>0</v>
      </c>
    </row>
    <row r="16" spans="1:8" ht="12.75" customHeight="1" x14ac:dyDescent="0.2">
      <c r="A16" s="83" t="s">
        <v>225</v>
      </c>
      <c r="B16" s="83"/>
      <c r="C16" s="83"/>
      <c r="D16" s="84">
        <f>D9+D6</f>
        <v>137293</v>
      </c>
      <c r="E16" s="84">
        <f>E9+E6</f>
        <v>55541.699999999255</v>
      </c>
      <c r="F16" s="85">
        <f>E16/D16*100</f>
        <v>40.454866599170572</v>
      </c>
      <c r="G16" s="84">
        <f>G9+G6</f>
        <v>-124749.69999999925</v>
      </c>
      <c r="H16" s="85">
        <f>E16/G16*100</f>
        <v>-44.522511877783742</v>
      </c>
    </row>
    <row r="17" spans="1:8" ht="12.75" customHeight="1" x14ac:dyDescent="0.2">
      <c r="A17" s="83"/>
      <c r="B17" s="83"/>
      <c r="C17" s="83"/>
      <c r="D17" s="84"/>
      <c r="E17" s="84"/>
      <c r="F17" s="85"/>
      <c r="G17" s="84"/>
      <c r="H17" s="85"/>
    </row>
    <row r="20" spans="1:8" x14ac:dyDescent="0.2">
      <c r="E20" s="53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 фин-я дефицита</vt:lpstr>
      <vt:lpstr>Расходы!FIO</vt:lpstr>
      <vt:lpstr>Расходы!LAST_CELL</vt:lpstr>
      <vt:lpstr>Расходы!SIGN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Маргарита Портная</cp:lastModifiedBy>
  <cp:revision>4</cp:revision>
  <cp:lastPrinted>2025-02-27T12:52:15Z</cp:lastPrinted>
  <dcterms:created xsi:type="dcterms:W3CDTF">2023-02-27T13:17:07Z</dcterms:created>
  <dcterms:modified xsi:type="dcterms:W3CDTF">2025-02-27T12:55:37Z</dcterms:modified>
</cp:coreProperties>
</file>