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0935"/>
  </bookViews>
  <sheets>
    <sheet name="Доходы" sheetId="1" r:id="rId1"/>
    <sheet name="Расходы" sheetId="2" r:id="rId2"/>
    <sheet name="Источники фин-я дефицита" sheetId="3" r:id="rId3"/>
  </sheets>
  <calcPr calcId="145621"/>
</workbook>
</file>

<file path=xl/calcChain.xml><?xml version="1.0" encoding="utf-8"?>
<calcChain xmlns="http://schemas.openxmlformats.org/spreadsheetml/2006/main">
  <c r="F16" i="3" l="1"/>
  <c r="H15" i="3"/>
  <c r="F15" i="3"/>
  <c r="G14" i="3"/>
  <c r="E14" i="3"/>
  <c r="H14" i="3" s="1"/>
  <c r="D14" i="3"/>
  <c r="G13" i="3"/>
  <c r="E13" i="3"/>
  <c r="H13" i="3" s="1"/>
  <c r="D13" i="3"/>
  <c r="D6" i="3" s="1"/>
  <c r="H12" i="3"/>
  <c r="F12" i="3"/>
  <c r="H11" i="3"/>
  <c r="F11" i="3"/>
  <c r="G10" i="3"/>
  <c r="E10" i="3"/>
  <c r="F10" i="3" s="1"/>
  <c r="D10" i="3"/>
  <c r="F9" i="3"/>
  <c r="F8" i="3"/>
  <c r="G7" i="3"/>
  <c r="E7" i="3"/>
  <c r="E6" i="3" s="1"/>
  <c r="D7" i="3"/>
  <c r="G6" i="3"/>
  <c r="G64" i="2"/>
  <c r="E64" i="2"/>
  <c r="G63" i="2"/>
  <c r="E63" i="2"/>
  <c r="G62" i="2"/>
  <c r="F62" i="2"/>
  <c r="D62" i="2"/>
  <c r="E62" i="2" s="1"/>
  <c r="C62" i="2"/>
  <c r="C60" i="2"/>
  <c r="G59" i="2"/>
  <c r="E59" i="2"/>
  <c r="G58" i="2"/>
  <c r="E58" i="2"/>
  <c r="F57" i="2"/>
  <c r="E57" i="2"/>
  <c r="D57" i="2"/>
  <c r="G57" i="2" s="1"/>
  <c r="C57" i="2"/>
  <c r="G56" i="2"/>
  <c r="E56" i="2"/>
  <c r="G55" i="2"/>
  <c r="E55" i="2"/>
  <c r="G53" i="2"/>
  <c r="E53" i="2"/>
  <c r="F52" i="2"/>
  <c r="D52" i="2"/>
  <c r="E52" i="2" s="1"/>
  <c r="C52" i="2"/>
  <c r="G51" i="2"/>
  <c r="E51" i="2"/>
  <c r="G50" i="2"/>
  <c r="E50" i="2"/>
  <c r="G49" i="2"/>
  <c r="E49" i="2"/>
  <c r="G48" i="2"/>
  <c r="E48" i="2"/>
  <c r="G47" i="2"/>
  <c r="E47" i="2"/>
  <c r="G46" i="2"/>
  <c r="F46" i="2"/>
  <c r="D46" i="2"/>
  <c r="E46" i="2" s="1"/>
  <c r="C46" i="2"/>
  <c r="G45" i="2"/>
  <c r="E45" i="2"/>
  <c r="E44" i="2"/>
  <c r="G43" i="2"/>
  <c r="E43" i="2"/>
  <c r="F42" i="2"/>
  <c r="E42" i="2"/>
  <c r="D42" i="2"/>
  <c r="G42" i="2" s="1"/>
  <c r="C42" i="2"/>
  <c r="G41" i="2"/>
  <c r="E41" i="2"/>
  <c r="G40" i="2"/>
  <c r="E40" i="2"/>
  <c r="F39" i="2"/>
  <c r="G39" i="2" s="1"/>
  <c r="D39" i="2"/>
  <c r="C39" i="2"/>
  <c r="E39" i="2" s="1"/>
  <c r="G38" i="2"/>
  <c r="E38" i="2"/>
  <c r="G37" i="2"/>
  <c r="E37" i="2"/>
  <c r="G36" i="2"/>
  <c r="E36" i="2"/>
  <c r="G35" i="2"/>
  <c r="E35" i="2"/>
  <c r="G34" i="2"/>
  <c r="E34" i="2"/>
  <c r="G33" i="2"/>
  <c r="E33" i="2"/>
  <c r="G32" i="2"/>
  <c r="F32" i="2"/>
  <c r="D32" i="2"/>
  <c r="E32" i="2" s="1"/>
  <c r="C32" i="2"/>
  <c r="G31" i="2"/>
  <c r="E31" i="2"/>
  <c r="F29" i="2"/>
  <c r="G29" i="2" s="1"/>
  <c r="D29" i="2"/>
  <c r="C29" i="2"/>
  <c r="E29" i="2" s="1"/>
  <c r="G28" i="2"/>
  <c r="E28" i="2"/>
  <c r="G27" i="2"/>
  <c r="E27" i="2"/>
  <c r="G26" i="2"/>
  <c r="E26" i="2"/>
  <c r="F25" i="2"/>
  <c r="E25" i="2"/>
  <c r="D25" i="2"/>
  <c r="G25" i="2" s="1"/>
  <c r="C25" i="2"/>
  <c r="G24" i="2"/>
  <c r="E24" i="2"/>
  <c r="G23" i="2"/>
  <c r="E23" i="2"/>
  <c r="G22" i="2"/>
  <c r="E22" i="2"/>
  <c r="G21" i="2"/>
  <c r="E21" i="2"/>
  <c r="F19" i="2"/>
  <c r="G19" i="2" s="1"/>
  <c r="D19" i="2"/>
  <c r="C19" i="2"/>
  <c r="E19" i="2" s="1"/>
  <c r="G18" i="2"/>
  <c r="E18" i="2"/>
  <c r="G17" i="2"/>
  <c r="E17" i="2"/>
  <c r="G16" i="2"/>
  <c r="E16" i="2"/>
  <c r="F15" i="2"/>
  <c r="E15" i="2"/>
  <c r="D15" i="2"/>
  <c r="G15" i="2" s="1"/>
  <c r="C15" i="2"/>
  <c r="G14" i="2"/>
  <c r="E14" i="2"/>
  <c r="F12" i="2"/>
  <c r="D12" i="2"/>
  <c r="E12" i="2" s="1"/>
  <c r="C12" i="2"/>
  <c r="G11" i="2"/>
  <c r="E11" i="2"/>
  <c r="G9" i="2"/>
  <c r="E9" i="2"/>
  <c r="G8" i="2"/>
  <c r="E8" i="2"/>
  <c r="G7" i="2"/>
  <c r="E7" i="2"/>
  <c r="G6" i="2"/>
  <c r="E6" i="2"/>
  <c r="G5" i="2"/>
  <c r="F5" i="2"/>
  <c r="F4" i="2" s="1"/>
  <c r="D5" i="2"/>
  <c r="E5" i="2" s="1"/>
  <c r="C5" i="2"/>
  <c r="C4" i="2" s="1"/>
  <c r="D4" i="2"/>
  <c r="G32" i="1"/>
  <c r="E32" i="1"/>
  <c r="G31" i="1"/>
  <c r="E31" i="1"/>
  <c r="G30" i="1"/>
  <c r="E30" i="1"/>
  <c r="G29" i="1"/>
  <c r="E29" i="1"/>
  <c r="F28" i="1"/>
  <c r="D28" i="1"/>
  <c r="G28" i="1" s="1"/>
  <c r="C28" i="1"/>
  <c r="F27" i="1"/>
  <c r="D27" i="1"/>
  <c r="C27" i="1"/>
  <c r="G25" i="1"/>
  <c r="E25" i="1"/>
  <c r="G24" i="1"/>
  <c r="E24" i="1"/>
  <c r="G23" i="1"/>
  <c r="E23" i="1"/>
  <c r="G22" i="1"/>
  <c r="E22" i="1"/>
  <c r="G21" i="1"/>
  <c r="E21" i="1"/>
  <c r="G20" i="1"/>
  <c r="E20" i="1"/>
  <c r="G19" i="1"/>
  <c r="E19" i="1"/>
  <c r="G18" i="1"/>
  <c r="F17" i="1"/>
  <c r="G17" i="1" s="1"/>
  <c r="D17" i="1"/>
  <c r="C17" i="1"/>
  <c r="E17" i="1" s="1"/>
  <c r="G16" i="1"/>
  <c r="G15" i="1"/>
  <c r="E15" i="1"/>
  <c r="G14" i="1"/>
  <c r="E14" i="1"/>
  <c r="G13" i="1"/>
  <c r="E13" i="1"/>
  <c r="G12" i="1"/>
  <c r="G11" i="1"/>
  <c r="E11" i="1"/>
  <c r="F10" i="1"/>
  <c r="D10" i="1"/>
  <c r="G10" i="1" s="1"/>
  <c r="C10" i="1"/>
  <c r="G9" i="1"/>
  <c r="E9" i="1"/>
  <c r="F8" i="1"/>
  <c r="D8" i="1"/>
  <c r="E8" i="1" s="1"/>
  <c r="C8" i="1"/>
  <c r="G7" i="1"/>
  <c r="E7" i="1"/>
  <c r="G6" i="1"/>
  <c r="F6" i="1"/>
  <c r="F5" i="1" s="1"/>
  <c r="F4" i="1" s="1"/>
  <c r="D6" i="1"/>
  <c r="E6" i="1" s="1"/>
  <c r="C6" i="1"/>
  <c r="C5" i="1" s="1"/>
  <c r="C4" i="1" s="1"/>
  <c r="D5" i="1"/>
  <c r="E28" i="1" l="1"/>
  <c r="G27" i="1"/>
  <c r="E27" i="1"/>
  <c r="E10" i="1"/>
  <c r="H6" i="3"/>
  <c r="F6" i="3"/>
  <c r="E4" i="2"/>
  <c r="E5" i="1"/>
  <c r="D4" i="1"/>
  <c r="G5" i="1"/>
  <c r="G8" i="1"/>
  <c r="G4" i="2"/>
  <c r="G12" i="2"/>
  <c r="G52" i="2"/>
  <c r="H10" i="3"/>
  <c r="G4" i="1" l="1"/>
  <c r="E4" i="1"/>
</calcChain>
</file>

<file path=xl/sharedStrings.xml><?xml version="1.0" encoding="utf-8"?>
<sst xmlns="http://schemas.openxmlformats.org/spreadsheetml/2006/main" count="232" uniqueCount="221">
  <si>
    <t>Сведения об исполнении доходов бюджета муниципального района «Белгородский район» Белгородской области 
за 2024 год в сравнении с запланированными значениями на соответствующий финансовый год и с соответствующим периодом прошлого года</t>
  </si>
  <si>
    <t>Код бюджетной классификации</t>
  </si>
  <si>
    <t>Наименование показателей</t>
  </si>
  <si>
    <t>Бюджетные назначения на 2024 г., тыс. руб.</t>
  </si>
  <si>
    <t>Фактическое исполнение за 2024 г., тыс. руб.</t>
  </si>
  <si>
    <t>% исполнения годового плана</t>
  </si>
  <si>
    <t>Фактическое исполнение за  2023., тыс. руб.</t>
  </si>
  <si>
    <t>Темпы роста
к соответствующему периоду прошлого года, %</t>
  </si>
  <si>
    <t>Доходы бюджета, всего</t>
  </si>
  <si>
    <t>1.00.00.00.0.00.0.000</t>
  </si>
  <si>
    <t>Налоговые и неналоговые доходы</t>
  </si>
  <si>
    <t>1.01.00.00.0.00.0.000</t>
  </si>
  <si>
    <t>Налоги на прибыль, доходы</t>
  </si>
  <si>
    <t>1.01.02.00.0.01.0.000</t>
  </si>
  <si>
    <t>Налог на доходы физических лиц</t>
  </si>
  <si>
    <t>1.03.00.00.0.00.0.000</t>
  </si>
  <si>
    <t>Налоги на товары (работы, услуги), реализуемые на территории Российской Федерации</t>
  </si>
  <si>
    <t>1.03.02.00.0.01.0.000</t>
  </si>
  <si>
    <t>Акцизы по подакцизным товарам (продукции), производимым на территории Российской Федерации</t>
  </si>
  <si>
    <t>1.05.00.00.0.00.0.000</t>
  </si>
  <si>
    <t>Налоги на совокупный доход</t>
  </si>
  <si>
    <t>1.05.01.00.0.01.0.000</t>
  </si>
  <si>
    <t>Налог, взимаемый в связи с применением упрощенной системы налогообложения</t>
  </si>
  <si>
    <t>1.05.02.00.0.02.0.000</t>
  </si>
  <si>
    <t>Единый налог на вмененный доход для отдельных видов деятельности</t>
  </si>
  <si>
    <t>1.05.03.00.0.01.0.000</t>
  </si>
  <si>
    <t>Единый сельскохозяйственный налог</t>
  </si>
  <si>
    <t>1.05.04.00.0.02.0.000</t>
  </si>
  <si>
    <t>Налог, взимаемый в связи 
с применением патентной системы налогообложения</t>
  </si>
  <si>
    <t>1.08.00.00.0.00.0.000</t>
  </si>
  <si>
    <t>Государственная пошлина</t>
  </si>
  <si>
    <t>1.09.00.00.0.00.0.000</t>
  </si>
  <si>
    <t>Задолженность и перерасчеты по отмененным налогам, сборам и иным обязательным платежам</t>
  </si>
  <si>
    <t>-</t>
  </si>
  <si>
    <t>1.11.00.00.0.00.0.000</t>
  </si>
  <si>
    <t>Доходы от использования имущества, находящегося в государственной и муниципальной собственности</t>
  </si>
  <si>
    <t>1.11.03.00.0.00.0.000</t>
  </si>
  <si>
    <t>Проценты, полученные от предоставления бюджетных кредитов внутри страны</t>
  </si>
  <si>
    <t>1.11.05.00.0.00.0.000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</si>
  <si>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
и муниципальных унитарных предприятий, в том числе казенных)</t>
  </si>
  <si>
    <t>1.11.09.00.0.00.0.000</t>
  </si>
  <si>
    <t>Прочие доходы от использования имущества и прав, находящихся 
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</si>
  <si>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1.12.00.00.0.00.0.000</t>
  </si>
  <si>
    <t>Платежи при пользовании природными ресурсами</t>
  </si>
  <si>
    <t>1.13.00.00.0.00.0.000</t>
  </si>
  <si>
    <t>Доходы от оказания платных услуг (работ) и компенсации затрат государства</t>
  </si>
  <si>
    <t>1.14.00.00.0.00.0.000</t>
  </si>
  <si>
    <t xml:space="preserve">Доходы от продажи материальных 
и нематериальных активов
</t>
  </si>
  <si>
    <t>1.16.00.00.0.00.0.000</t>
  </si>
  <si>
    <t>Штрафы, санкции, возмещение ущерба</t>
  </si>
  <si>
    <t>1.17.00.00.0.00.0.000</t>
  </si>
  <si>
    <t>Прочие неналоговые доходы</t>
  </si>
  <si>
    <t>1.18.00.00.0.00.0.000</t>
  </si>
  <si>
    <t xml:space="preserve">Поступления (перечисления) 
по урегулированию расчетов между бюджетами бюджетной системы Российской Федерации
</t>
  </si>
  <si>
    <t>2.00.00.00.0.00.0.000</t>
  </si>
  <si>
    <t>Безвозмездные поступления</t>
  </si>
  <si>
    <t>2.02.00.00.0.00.0.000</t>
  </si>
  <si>
    <t>Безвозмездные поступления от других бюджетов бюджетной системы Российской Федерации</t>
  </si>
  <si>
    <t>2.02.01.00.0.00.0.000</t>
  </si>
  <si>
    <t>Дотации бюджетам субъектов Российской Федерации 
и муниципальных образований</t>
  </si>
  <si>
    <t>2.02.02.00.0.00.0.000</t>
  </si>
  <si>
    <t>Субсидии бюджетам бюджетной системы Российской Федерации (межбюджетные субсидии)</t>
  </si>
  <si>
    <t>2.02.03.00.0.00.0.000</t>
  </si>
  <si>
    <t>Субвенции бюджетам субъектов Российской Федерации 
и муниципальных образований</t>
  </si>
  <si>
    <t>2.02.04.00.0.00.0.000</t>
  </si>
  <si>
    <t>Иные межбюджетные трансферты</t>
  </si>
  <si>
    <t>2.18.00.00.0.00.0.000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</si>
  <si>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</si>
  <si>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2.19.00.00.0.00.0.000</t>
  </si>
  <si>
    <t>Возврат остатков субсидий, субвенций и иных межбюджетных трансфертов, имеющих целевое назначение, прошлых лет</t>
  </si>
  <si>
    <t>Сведения об исполнении бюджета муниципального района «Белгородский район» Белгородской области по разделам и подразделам классификации расходов бюджета за 2024 год в сравнении с запланированными значениями на соответствующий финансовый год</t>
  </si>
  <si>
    <t>КФСР</t>
  </si>
  <si>
    <t>Наименование КФСР</t>
  </si>
  <si>
    <t>Фактическое исполнение за  2023 г., тыс. руб.</t>
  </si>
  <si>
    <t>Расходы бюджета, всего</t>
  </si>
  <si>
    <t>0100</t>
  </si>
  <si>
    <t>Общегосударственные вопросы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</si>
  <si>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</si>
  <si>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</si>
  <si>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</si>
  <si>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</si>
  <si>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</si>
  <si>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</si>
  <si>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</si>
  <si>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</si>
  <si>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</si>
  <si>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</si>
  <si>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0113</t>
  </si>
  <si>
    <t>Другие общегосударственные вопросы</t>
  </si>
  <si>
    <t>0200</t>
  </si>
  <si>
    <t>Национальная оборона</t>
  </si>
  <si>
    <t>0203</t>
  </si>
  <si>
    <t xml:space="preserve">Мобилизационная и вневойсковая  подготовка </t>
  </si>
  <si>
    <t>0204</t>
  </si>
  <si>
    <t>Мобилизационная подготовка экономики</t>
  </si>
  <si>
    <t>0300</t>
  </si>
  <si>
    <t xml:space="preserve">Национальная безопасность и правоохранительная деятельность </t>
  </si>
  <si>
    <t>0304</t>
  </si>
  <si>
    <t>Органы юстиции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</si>
  <si>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</si>
  <si>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</si>
  <si>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</si>
  <si>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</si>
  <si>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</si>
  <si>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</si>
  <si>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0401</t>
  </si>
  <si>
    <t>Общеэкономические вопросы</t>
  </si>
  <si>
    <t>0405</t>
  </si>
  <si>
    <t>Сельское хозяйство и рыболовство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</si>
  <si>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</si>
  <si>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</si>
  <si>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</si>
  <si>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</si>
  <si>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</si>
  <si>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</si>
  <si>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</si>
  <si>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 xml:space="preserve">Жилищно- коммунальное хозяйство 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</si>
  <si>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</si>
  <si>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</si>
  <si>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</si>
  <si>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</si>
  <si>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</si>
  <si>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</si>
  <si>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</si>
  <si>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</si>
  <si>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</si>
  <si>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</si>
  <si>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</si>
  <si>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</si>
  <si>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</si>
  <si>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 xml:space="preserve">Образование 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</si>
  <si>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</si>
  <si>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</si>
  <si>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</si>
  <si>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</si>
  <si>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</si>
  <si>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</si>
  <si>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0705</t>
  </si>
  <si>
    <t>Профессиональная подготовка, переподготовка и повышение квалификации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</si>
  <si>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</si>
  <si>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</si>
  <si>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</si>
  <si>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</si>
  <si>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</si>
  <si>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 и киноматография</t>
  </si>
  <si>
    <t>0801</t>
  </si>
  <si>
    <t>Культура</t>
  </si>
  <si>
    <t>0804</t>
  </si>
  <si>
    <t>Другие вопросы в области культуры, кинематографии</t>
  </si>
  <si>
    <t>0900</t>
  </si>
  <si>
    <t xml:space="preserve">Здравоохранение </t>
  </si>
  <si>
    <t>0901</t>
  </si>
  <si>
    <t>Стационарная медицинская помощь</t>
  </si>
  <si>
    <t>0902</t>
  </si>
  <si>
    <t>Амбулаторная помощь</t>
  </si>
  <si>
    <t>0909</t>
  </si>
  <si>
    <t>Другие вопросы в области здравоохранения</t>
  </si>
  <si>
    <t>1000</t>
  </si>
  <si>
    <t xml:space="preserve">Социальная политика 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</si>
  <si>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</si>
  <si>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</si>
  <si>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</si>
  <si>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</si>
  <si>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</si>
  <si>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</si>
  <si>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</si>
  <si>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</si>
  <si>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</si>
  <si>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</si>
  <si>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</si>
  <si>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</si>
  <si>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</si>
  <si>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</si>
  <si>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</si>
  <si>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</si>
  <si>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</si>
  <si>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</si>
  <si>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</si>
  <si>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</si>
  <si>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</si>
  <si>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</si>
  <si>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1202</t>
  </si>
  <si>
    <t>Периодическая печать и издательства</t>
  </si>
  <si>
    <t>1204</t>
  </si>
  <si>
    <t>Другие вопросы в области средств массовой информации</t>
  </si>
  <si>
    <t>1300</t>
  </si>
  <si>
    <t>Обслуживание государственного (муниципального) долга</t>
  </si>
  <si>
    <t>1301</t>
  </si>
  <si>
    <t>Обслуживание государственного (муниципального) внутреннего долга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</si>
  <si>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</si>
  <si>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</si>
  <si>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</si>
  <si>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</si>
  <si>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1402</t>
  </si>
  <si>
    <t>Иные дотации</t>
  </si>
  <si>
    <t>БЮДЖЕТНЫЕ АССИГНОВАНИЯ ПО ИСТОЧНИКАМ ДЕФИЦИТА БЮДЖЕТА МУНИЦИПАЛЬНОГО РАЙОНА "БЕЛГОРОДСКИЙ РАЙОН" БЕЛГОРОДСКОЙ ОБЛАСТИ ЗА  2024 ГОД В СРАВНЕНИИ С СООТВЕТСТВУЮЩИМ ПЕРИОДОМ ПРОШЛОГО ГОДА</t>
  </si>
  <si>
    <t>Код главного администратора источников внутреннего финансирования дефицита районного бюджета</t>
  </si>
  <si>
    <t>Наименование кода группы, подгруппы, статьи, вида источника внутреннего финансирования дефицита бюджета</t>
  </si>
  <si>
    <t>Фактическое исполнение 2024 г., тыс. руб.</t>
  </si>
  <si>
    <t>Темпы роста к соответствующему периоду прошлого года, %</t>
  </si>
  <si>
    <t>Всего средств, направленных на покрытие дефицита</t>
  </si>
  <si>
    <t>01 02 00 00 00 0000 00</t>
  </si>
  <si>
    <t>Кредиты кредитных организаций в валюте Российской Федерации</t>
  </si>
  <si>
    <t>01 02 00 00 00 0000 700</t>
  </si>
  <si>
    <t>Получение кредитов от кредитных организаций в валюте Российской Федерации</t>
  </si>
  <si>
    <t>01 02 00 00 00 0000 800</t>
  </si>
  <si>
    <t>Погашение кредитов, предоставленных кредитными организациями в валюте Российской Федерации</t>
  </si>
  <si>
    <t>01 00 00 00 00 0000 000</t>
  </si>
  <si>
    <t>Изменение остатков средств на счетах по учету средств бюджетов</t>
  </si>
  <si>
    <t>01 05 00 00 00 0000 500</t>
  </si>
  <si>
    <t>Увеличение остатков средств бюджетов</t>
  </si>
  <si>
    <t>01 05 00 00 00 0000 600</t>
  </si>
  <si>
    <t>Уменьшение остатков средств бюджетов</t>
  </si>
  <si>
    <t>01 06 00 00 00 0000 000</t>
  </si>
  <si>
    <t>Иные источники внутреннего финансирования дефицитов бюджетов</t>
  </si>
  <si>
    <t>01 06 05 00 00 0000 000</t>
  </si>
  <si>
    <t>Бюджетные кредиты, предоставленные внутри страны в валюте Российской Федерации</t>
  </si>
  <si>
    <t>01 06 05 02 05 0000 540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</si>
  <si>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</si>
  <si>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01 06 05 02 05 0000 640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</si>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</sst>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9" x14ac:knownFonts="1">
    <font>
      <sz val="11"/>
      <color theme="1"/>
      <name val="Calibri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0" fillId="0" borderId="0" xfId="0" applyAlignment="1">
      <alignment vertical="top"/>
    </xf>
    <xf numFmtId="0" fontId="1" fillId="0" borderId="0" xfId="0" applyFont="1"/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164" fontId="4" fillId="0" borderId="2" xfId="1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64" fontId="4" fillId="2" borderId="0" xfId="0" applyNumberFormat="1" applyFont="1" applyFill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164" fontId="0" fillId="0" borderId="0" xfId="0" applyNumberFormat="1"/>
    <xf numFmtId="164" fontId="4" fillId="0" borderId="2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/>
    </xf>
    <xf numFmtId="164" fontId="4" fillId="3" borderId="0" xfId="0" applyNumberFormat="1" applyFont="1" applyFill="1" applyAlignment="1">
      <alignment horizontal="center" vertical="center" wrapText="1"/>
    </xf>
    <xf numFmtId="165" fontId="0" fillId="0" borderId="0" xfId="0" applyNumberFormat="1"/>
    <xf numFmtId="49" fontId="0" fillId="0" borderId="0" xfId="0" applyNumberFormat="1"/>
    <xf numFmtId="164" fontId="4" fillId="0" borderId="0" xfId="0" applyNumberFormat="1" applyFont="1" applyAlignment="1">
      <alignment horizontal="center" vertical="center"/>
    </xf>
    <xf numFmtId="164" fontId="4" fillId="3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/>
    </xf>
    <xf numFmtId="164" fontId="5" fillId="3" borderId="0" xfId="0" applyNumberFormat="1" applyFont="1" applyFill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/>
    </xf>
    <xf numFmtId="164" fontId="4" fillId="3" borderId="0" xfId="0" applyNumberFormat="1" applyFont="1" applyFill="1" applyAlignment="1">
      <alignment horizontal="center" vertical="center"/>
    </xf>
    <xf numFmtId="164" fontId="4" fillId="2" borderId="2" xfId="0" applyNumberFormat="1" applyFont="1" applyFill="1" applyBorder="1" applyAlignment="1" applyProtection="1">
      <alignment horizontal="center" vertical="center"/>
    </xf>
    <xf numFmtId="165" fontId="4" fillId="2" borderId="2" xfId="0" applyNumberFormat="1" applyFont="1" applyFill="1" applyBorder="1" applyAlignment="1">
      <alignment horizontal="center" vertical="center"/>
    </xf>
    <xf numFmtId="164" fontId="4" fillId="0" borderId="2" xfId="0" applyNumberFormat="1" applyFont="1" applyBorder="1" applyAlignment="1" applyProtection="1">
      <alignment horizontal="center" vertical="center" wrapText="1"/>
    </xf>
    <xf numFmtId="2" fontId="4" fillId="0" borderId="2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 applyProtection="1">
      <alignment horizontal="center" vertical="center" wrapText="1"/>
    </xf>
    <xf numFmtId="164" fontId="5" fillId="0" borderId="2" xfId="0" applyNumberFormat="1" applyFont="1" applyBorder="1" applyAlignment="1" applyProtection="1">
      <alignment horizontal="center" vertical="center" wrapText="1"/>
    </xf>
    <xf numFmtId="165" fontId="5" fillId="0" borderId="2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/>
    </xf>
    <xf numFmtId="165" fontId="8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164" fontId="7" fillId="3" borderId="2" xfId="0" applyNumberFormat="1" applyFont="1" applyFill="1" applyBorder="1" applyAlignment="1">
      <alignment horizontal="center" vertical="center" wrapText="1"/>
    </xf>
    <xf numFmtId="164" fontId="7" fillId="3" borderId="0" xfId="0" applyNumberFormat="1" applyFont="1" applyFill="1" applyAlignment="1">
      <alignment horizontal="center" vertical="center" wrapText="1"/>
    </xf>
    <xf numFmtId="164" fontId="7" fillId="2" borderId="0" xfId="0" applyNumberFormat="1" applyFont="1" applyFill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49" fontId="4" fillId="2" borderId="3" xfId="0" applyNumberFormat="1" applyFont="1" applyFill="1" applyBorder="1" applyAlignment="1" applyProtection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5" xfId="0" applyFont="1" applyBorder="1" applyAlignment="1">
      <alignment horizontal="right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tabSelected="1" topLeftCell="A28" workbookViewId="0">
      <selection activeCell="D33" sqref="D33"/>
    </sheetView>
  </sheetViews>
  <sheetFormatPr defaultRowHeight="15" x14ac:dyDescent="0.25"/>
  <cols>
    <col min="1" max="1" width="21" customWidth="1"/>
    <col min="2" max="2" width="45.42578125" style="1" customWidth="1"/>
    <col min="3" max="3" width="18.28515625" customWidth="1"/>
    <col min="4" max="4" width="19.42578125" customWidth="1"/>
    <col min="5" max="5" width="17.5703125" customWidth="1"/>
    <col min="6" max="6" width="18.7109375" style="2" customWidth="1"/>
    <col min="7" max="7" width="21" customWidth="1"/>
  </cols>
  <sheetData>
    <row r="1" spans="1:9" ht="60.75" customHeight="1" x14ac:dyDescent="0.25">
      <c r="A1" s="49" t="s">
        <v>0</v>
      </c>
      <c r="B1" s="49"/>
      <c r="C1" s="49"/>
      <c r="D1" s="49"/>
      <c r="E1" s="49"/>
      <c r="F1" s="49"/>
      <c r="G1" s="49"/>
    </row>
    <row r="2" spans="1:9" ht="15.75" x14ac:dyDescent="0.25">
      <c r="A2" s="3"/>
      <c r="B2" s="3"/>
      <c r="C2" s="3"/>
      <c r="D2" s="3"/>
      <c r="E2" s="3"/>
      <c r="F2" s="4"/>
      <c r="G2" s="5"/>
    </row>
    <row r="3" spans="1:9" ht="96" customHeight="1" x14ac:dyDescent="0.25">
      <c r="A3" s="6" t="s">
        <v>1</v>
      </c>
      <c r="B3" s="6" t="s">
        <v>2</v>
      </c>
      <c r="C3" s="7" t="s">
        <v>3</v>
      </c>
      <c r="D3" s="7" t="s">
        <v>4</v>
      </c>
      <c r="E3" s="6" t="s">
        <v>5</v>
      </c>
      <c r="F3" s="8" t="s">
        <v>6</v>
      </c>
      <c r="G3" s="9" t="s">
        <v>7</v>
      </c>
    </row>
    <row r="4" spans="1:9" ht="24" customHeight="1" x14ac:dyDescent="0.25">
      <c r="A4" s="50" t="s">
        <v>8</v>
      </c>
      <c r="B4" s="51"/>
      <c r="C4" s="47">
        <f>C5+C27</f>
        <v>9012213.5999999996</v>
      </c>
      <c r="D4" s="10">
        <f>D5+D27</f>
        <v>8917747.4000000004</v>
      </c>
      <c r="E4" s="11">
        <f t="shared" ref="E4:E9" si="0">D4/C4*100</f>
        <v>98.951798035501511</v>
      </c>
      <c r="F4" s="10">
        <f>F5+F27</f>
        <v>7825189.9500000002</v>
      </c>
      <c r="G4" s="12">
        <f t="shared" ref="G4:G9" si="1">D4/F4*100</f>
        <v>113.9620566015781</v>
      </c>
      <c r="H4" s="13"/>
    </row>
    <row r="5" spans="1:9" ht="28.5" x14ac:dyDescent="0.25">
      <c r="A5" s="6" t="s">
        <v>9</v>
      </c>
      <c r="B5" s="6" t="s">
        <v>10</v>
      </c>
      <c r="C5" s="14">
        <f>C6+C8+C10+C15+C17+C21+C22+C23+C24+C25+C16</f>
        <v>2165681</v>
      </c>
      <c r="D5" s="15">
        <f>D6+D8+D10+D15+D17+D21+D22+D23+D24+D25+D16+D26</f>
        <v>2173209.4000000004</v>
      </c>
      <c r="E5" s="16">
        <f t="shared" si="0"/>
        <v>100.34762275699885</v>
      </c>
      <c r="F5" s="17">
        <f>F6+F8+F10+F15+F17+F21+F22+F23+F24+F25+F16</f>
        <v>1796555.5000000002</v>
      </c>
      <c r="G5" s="16">
        <f t="shared" si="1"/>
        <v>120.96533616690384</v>
      </c>
      <c r="H5" s="18"/>
      <c r="I5" s="19"/>
    </row>
    <row r="6" spans="1:9" ht="28.5" x14ac:dyDescent="0.25">
      <c r="A6" s="6" t="s">
        <v>11</v>
      </c>
      <c r="B6" s="6" t="s">
        <v>12</v>
      </c>
      <c r="C6" s="15">
        <f>C7</f>
        <v>1857000</v>
      </c>
      <c r="D6" s="14">
        <f>D7</f>
        <v>1859853</v>
      </c>
      <c r="E6" s="20">
        <f t="shared" si="0"/>
        <v>100.15363489499191</v>
      </c>
      <c r="F6" s="21">
        <f>F7</f>
        <v>1474462.6</v>
      </c>
      <c r="G6" s="16">
        <f t="shared" si="1"/>
        <v>126.13768568968788</v>
      </c>
      <c r="H6" s="18"/>
    </row>
    <row r="7" spans="1:9" x14ac:dyDescent="0.25">
      <c r="A7" s="22" t="s">
        <v>13</v>
      </c>
      <c r="B7" s="22" t="s">
        <v>14</v>
      </c>
      <c r="C7" s="23">
        <v>1857000</v>
      </c>
      <c r="D7" s="24">
        <v>1859853</v>
      </c>
      <c r="E7" s="25">
        <f t="shared" si="0"/>
        <v>100.15363489499191</v>
      </c>
      <c r="F7" s="26">
        <v>1474462.6</v>
      </c>
      <c r="G7" s="25">
        <f t="shared" si="1"/>
        <v>126.13768568968788</v>
      </c>
      <c r="H7" s="18"/>
    </row>
    <row r="8" spans="1:9" ht="42.75" x14ac:dyDescent="0.25">
      <c r="A8" s="6" t="s">
        <v>15</v>
      </c>
      <c r="B8" s="6" t="s">
        <v>16</v>
      </c>
      <c r="C8" s="15">
        <f>C9</f>
        <v>85537</v>
      </c>
      <c r="D8" s="14">
        <f>D9</f>
        <v>91752.5</v>
      </c>
      <c r="E8" s="20">
        <f t="shared" si="0"/>
        <v>107.26644609934881</v>
      </c>
      <c r="F8" s="21">
        <f>F9</f>
        <v>87626.4</v>
      </c>
      <c r="G8" s="16">
        <f t="shared" si="1"/>
        <v>104.70874074479836</v>
      </c>
      <c r="H8" s="18"/>
    </row>
    <row r="9" spans="1:9" ht="45" x14ac:dyDescent="0.25">
      <c r="A9" s="22" t="s">
        <v>17</v>
      </c>
      <c r="B9" s="22" t="s">
        <v>18</v>
      </c>
      <c r="C9" s="23">
        <v>85537</v>
      </c>
      <c r="D9" s="24">
        <v>91752.5</v>
      </c>
      <c r="E9" s="25">
        <f t="shared" si="0"/>
        <v>107.26644609934881</v>
      </c>
      <c r="F9" s="26">
        <v>87626.4</v>
      </c>
      <c r="G9" s="25">
        <f t="shared" si="1"/>
        <v>104.70874074479836</v>
      </c>
      <c r="H9" s="18"/>
    </row>
    <row r="10" spans="1:9" ht="28.5" x14ac:dyDescent="0.25">
      <c r="A10" s="6" t="s">
        <v>19</v>
      </c>
      <c r="B10" s="6" t="s">
        <v>20</v>
      </c>
      <c r="C10" s="15">
        <f>C11+C12+C13+C14</f>
        <v>68635</v>
      </c>
      <c r="D10" s="14">
        <f>D11+D12+D13+D14</f>
        <v>66292.899999999994</v>
      </c>
      <c r="E10" s="20">
        <f t="shared" ref="E10:E32" si="2">D10/C10*100</f>
        <v>96.587601078167111</v>
      </c>
      <c r="F10" s="21">
        <f>F11+F12+F13+F14</f>
        <v>64687.199999999997</v>
      </c>
      <c r="G10" s="16">
        <f t="shared" ref="G10:G32" si="3">D10/F10*100</f>
        <v>102.48225305779195</v>
      </c>
      <c r="H10" s="18"/>
    </row>
    <row r="11" spans="1:9" ht="30" x14ac:dyDescent="0.25">
      <c r="A11" s="22" t="s">
        <v>21</v>
      </c>
      <c r="B11" s="22" t="s">
        <v>22</v>
      </c>
      <c r="C11" s="23">
        <v>9070</v>
      </c>
      <c r="D11" s="24">
        <v>9134.2000000000007</v>
      </c>
      <c r="E11" s="25">
        <f t="shared" si="2"/>
        <v>100.70782800441016</v>
      </c>
      <c r="F11" s="26">
        <v>14864.8</v>
      </c>
      <c r="G11" s="25">
        <f t="shared" si="3"/>
        <v>61.448522684462638</v>
      </c>
      <c r="H11" s="18"/>
    </row>
    <row r="12" spans="1:9" ht="30" x14ac:dyDescent="0.25">
      <c r="A12" s="22" t="s">
        <v>23</v>
      </c>
      <c r="B12" s="22" t="s">
        <v>24</v>
      </c>
      <c r="C12" s="24">
        <v>134</v>
      </c>
      <c r="D12" s="23">
        <v>134.69999999999999</v>
      </c>
      <c r="E12" s="27">
        <v>0</v>
      </c>
      <c r="F12" s="28">
        <v>-872</v>
      </c>
      <c r="G12" s="25">
        <f t="shared" si="3"/>
        <v>-15.447247706422019</v>
      </c>
      <c r="H12" s="18"/>
    </row>
    <row r="13" spans="1:9" x14ac:dyDescent="0.25">
      <c r="A13" s="22" t="s">
        <v>25</v>
      </c>
      <c r="B13" s="22" t="s">
        <v>26</v>
      </c>
      <c r="C13" s="23">
        <v>1</v>
      </c>
      <c r="D13" s="24">
        <v>-2408.6999999999998</v>
      </c>
      <c r="E13" s="25">
        <f t="shared" si="2"/>
        <v>-240869.99999999997</v>
      </c>
      <c r="F13" s="26">
        <v>19869.900000000001</v>
      </c>
      <c r="G13" s="25">
        <f t="shared" si="3"/>
        <v>-12.122355925294036</v>
      </c>
      <c r="H13" s="18"/>
    </row>
    <row r="14" spans="1:9" ht="45" x14ac:dyDescent="0.25">
      <c r="A14" s="22" t="s">
        <v>27</v>
      </c>
      <c r="B14" s="22" t="s">
        <v>28</v>
      </c>
      <c r="C14" s="24">
        <v>59430</v>
      </c>
      <c r="D14" s="23">
        <v>59432.7</v>
      </c>
      <c r="E14" s="27">
        <f t="shared" si="2"/>
        <v>100.00454316002019</v>
      </c>
      <c r="F14" s="28">
        <v>30824.5</v>
      </c>
      <c r="G14" s="25">
        <f t="shared" si="3"/>
        <v>192.80994014501451</v>
      </c>
      <c r="H14" s="18"/>
    </row>
    <row r="15" spans="1:9" ht="28.5" x14ac:dyDescent="0.25">
      <c r="A15" s="6" t="s">
        <v>29</v>
      </c>
      <c r="B15" s="6" t="s">
        <v>30</v>
      </c>
      <c r="C15" s="14">
        <v>19828</v>
      </c>
      <c r="D15" s="15">
        <v>19939</v>
      </c>
      <c r="E15" s="16">
        <f t="shared" si="2"/>
        <v>100.55981440387332</v>
      </c>
      <c r="F15" s="17">
        <v>19898.3</v>
      </c>
      <c r="G15" s="16">
        <f t="shared" si="3"/>
        <v>100.20454008633904</v>
      </c>
      <c r="H15" s="18"/>
    </row>
    <row r="16" spans="1:9" ht="42.75" x14ac:dyDescent="0.25">
      <c r="A16" s="6" t="s">
        <v>31</v>
      </c>
      <c r="B16" s="6" t="s">
        <v>32</v>
      </c>
      <c r="C16" s="15">
        <v>0</v>
      </c>
      <c r="D16" s="14">
        <v>-1.4</v>
      </c>
      <c r="E16" s="20" t="s">
        <v>33</v>
      </c>
      <c r="F16" s="21">
        <v>-2</v>
      </c>
      <c r="G16" s="16">
        <f t="shared" si="3"/>
        <v>70</v>
      </c>
      <c r="H16" s="18"/>
    </row>
    <row r="17" spans="1:8" ht="42.75" x14ac:dyDescent="0.25">
      <c r="A17" s="6" t="s">
        <v>34</v>
      </c>
      <c r="B17" s="6" t="s">
        <v>35</v>
      </c>
      <c r="C17" s="14">
        <f>C18+C19+C20</f>
        <v>83039</v>
      </c>
      <c r="D17" s="15">
        <f>D18+D19+D20</f>
        <v>83290.8</v>
      </c>
      <c r="E17" s="16">
        <f t="shared" si="2"/>
        <v>100.30323101193414</v>
      </c>
      <c r="F17" s="17">
        <f>F18+F19+F20</f>
        <v>97178.5</v>
      </c>
      <c r="G17" s="16">
        <f t="shared" si="3"/>
        <v>85.709081741331673</v>
      </c>
      <c r="H17" s="18"/>
    </row>
    <row r="18" spans="1:8" ht="30" x14ac:dyDescent="0.25">
      <c r="A18" s="22" t="s">
        <v>36</v>
      </c>
      <c r="B18" s="22" t="s">
        <v>37</v>
      </c>
      <c r="C18" s="24">
        <v>34</v>
      </c>
      <c r="D18" s="23">
        <v>33.1</v>
      </c>
      <c r="E18" s="27">
        <v>0</v>
      </c>
      <c r="F18" s="28">
        <v>14.5</v>
      </c>
      <c r="G18" s="16">
        <f t="shared" si="3"/>
        <v>228.27586206896549</v>
      </c>
      <c r="H18" s="18"/>
    </row>
    <row r="19" spans="1:8" ht="120" x14ac:dyDescent="0.25">
      <c r="A19" s="22" t="s">
        <v>38</v>
      </c>
      <c r="B19" s="22" t="s">
        <v>39</v>
      </c>
      <c r="C19" s="23">
        <v>73894</v>
      </c>
      <c r="D19" s="24">
        <v>74094.8</v>
      </c>
      <c r="E19" s="25">
        <f t="shared" si="2"/>
        <v>100.271740601402</v>
      </c>
      <c r="F19" s="26">
        <v>88010</v>
      </c>
      <c r="G19" s="25">
        <f t="shared" si="3"/>
        <v>84.189069423929098</v>
      </c>
      <c r="H19" s="18"/>
    </row>
    <row r="20" spans="1:8" ht="105" x14ac:dyDescent="0.25">
      <c r="A20" s="22" t="s">
        <v>40</v>
      </c>
      <c r="B20" s="22" t="s">
        <v>41</v>
      </c>
      <c r="C20" s="24">
        <v>9111</v>
      </c>
      <c r="D20" s="23">
        <v>9162.9</v>
      </c>
      <c r="E20" s="27">
        <f t="shared" si="2"/>
        <v>100.56964109318407</v>
      </c>
      <c r="F20" s="28">
        <v>9154</v>
      </c>
      <c r="G20" s="25">
        <f t="shared" si="3"/>
        <v>100.09722525671837</v>
      </c>
      <c r="H20" s="18"/>
    </row>
    <row r="21" spans="1:8" ht="28.5" x14ac:dyDescent="0.25">
      <c r="A21" s="6" t="s">
        <v>42</v>
      </c>
      <c r="B21" s="6" t="s">
        <v>43</v>
      </c>
      <c r="C21" s="14">
        <v>3684</v>
      </c>
      <c r="D21" s="15">
        <v>3689</v>
      </c>
      <c r="E21" s="16">
        <f t="shared" si="2"/>
        <v>100.13572204125948</v>
      </c>
      <c r="F21" s="17">
        <v>5041.3</v>
      </c>
      <c r="G21" s="16">
        <f t="shared" si="3"/>
        <v>73.175569793505645</v>
      </c>
      <c r="H21" s="18"/>
    </row>
    <row r="22" spans="1:8" ht="28.5" x14ac:dyDescent="0.25">
      <c r="A22" s="6" t="s">
        <v>44</v>
      </c>
      <c r="B22" s="6" t="s">
        <v>45</v>
      </c>
      <c r="C22" s="15">
        <v>2458</v>
      </c>
      <c r="D22" s="14">
        <v>2458.1999999999998</v>
      </c>
      <c r="E22" s="20">
        <f t="shared" si="2"/>
        <v>100.00813669650121</v>
      </c>
      <c r="F22" s="21">
        <v>300.39999999999998</v>
      </c>
      <c r="G22" s="16">
        <f t="shared" si="3"/>
        <v>818.30892143808251</v>
      </c>
      <c r="H22" s="18"/>
    </row>
    <row r="23" spans="1:8" ht="42.75" x14ac:dyDescent="0.25">
      <c r="A23" s="6" t="s">
        <v>46</v>
      </c>
      <c r="B23" s="6" t="s">
        <v>47</v>
      </c>
      <c r="C23" s="14">
        <v>35980</v>
      </c>
      <c r="D23" s="15">
        <v>35983.199999999997</v>
      </c>
      <c r="E23" s="16">
        <f t="shared" si="2"/>
        <v>100.0088938299055</v>
      </c>
      <c r="F23" s="17">
        <v>38724.6</v>
      </c>
      <c r="G23" s="16">
        <f t="shared" si="3"/>
        <v>92.920779039680198</v>
      </c>
      <c r="H23" s="18"/>
    </row>
    <row r="24" spans="1:8" ht="28.5" x14ac:dyDescent="0.25">
      <c r="A24" s="6" t="s">
        <v>48</v>
      </c>
      <c r="B24" s="6" t="s">
        <v>49</v>
      </c>
      <c r="C24" s="15">
        <v>8604</v>
      </c>
      <c r="D24" s="14">
        <v>8753.1</v>
      </c>
      <c r="E24" s="20">
        <f t="shared" si="2"/>
        <v>101.7329149232915</v>
      </c>
      <c r="F24" s="21">
        <v>7999.1</v>
      </c>
      <c r="G24" s="16">
        <f t="shared" si="3"/>
        <v>109.42606043179856</v>
      </c>
      <c r="H24" s="18"/>
    </row>
    <row r="25" spans="1:8" ht="28.5" x14ac:dyDescent="0.25">
      <c r="A25" s="6" t="s">
        <v>50</v>
      </c>
      <c r="B25" s="6" t="s">
        <v>51</v>
      </c>
      <c r="C25" s="14">
        <v>916</v>
      </c>
      <c r="D25" s="15">
        <v>934.5</v>
      </c>
      <c r="E25" s="16">
        <f t="shared" si="2"/>
        <v>102.01965065502183</v>
      </c>
      <c r="F25" s="17">
        <v>639.1</v>
      </c>
      <c r="G25" s="16">
        <f t="shared" si="3"/>
        <v>146.2212486308872</v>
      </c>
      <c r="H25" s="18"/>
    </row>
    <row r="26" spans="1:8" ht="71.25" x14ac:dyDescent="0.25">
      <c r="A26" s="6" t="s">
        <v>52</v>
      </c>
      <c r="B26" s="6" t="s">
        <v>53</v>
      </c>
      <c r="C26" s="15">
        <v>0</v>
      </c>
      <c r="D26" s="14">
        <v>264.60000000000002</v>
      </c>
      <c r="E26" s="20" t="s">
        <v>33</v>
      </c>
      <c r="F26" s="21" t="s">
        <v>33</v>
      </c>
      <c r="G26" s="16" t="s">
        <v>33</v>
      </c>
      <c r="H26" s="18"/>
    </row>
    <row r="27" spans="1:8" ht="28.5" x14ac:dyDescent="0.25">
      <c r="A27" s="6" t="s">
        <v>54</v>
      </c>
      <c r="B27" s="6" t="s">
        <v>55</v>
      </c>
      <c r="C27" s="45">
        <f>C29+C30+C31+C32</f>
        <v>6846532.5999999996</v>
      </c>
      <c r="D27" s="17">
        <f>D29+D30+D31+D32+D33+D34</f>
        <v>6744538</v>
      </c>
      <c r="E27" s="29">
        <f t="shared" si="2"/>
        <v>98.510273652972899</v>
      </c>
      <c r="F27" s="17">
        <f>F29+F30+F31+F32+F33+F34</f>
        <v>6028634.4500000002</v>
      </c>
      <c r="G27" s="29">
        <f t="shared" si="3"/>
        <v>111.87505323033808</v>
      </c>
      <c r="H27" s="18"/>
    </row>
    <row r="28" spans="1:8" ht="42.75" x14ac:dyDescent="0.25">
      <c r="A28" s="6" t="s">
        <v>56</v>
      </c>
      <c r="B28" s="6" t="s">
        <v>57</v>
      </c>
      <c r="C28" s="46">
        <f>C29+C30+C31+C32</f>
        <v>6846532.5999999996</v>
      </c>
      <c r="D28" s="21">
        <f>D29+D30+D31+D32</f>
        <v>6745316.0999999996</v>
      </c>
      <c r="E28" s="30">
        <f t="shared" si="2"/>
        <v>98.521638529845021</v>
      </c>
      <c r="F28" s="21">
        <f>F29+F30+F31+F32</f>
        <v>6029586.2000000002</v>
      </c>
      <c r="G28" s="29">
        <f t="shared" si="3"/>
        <v>111.87029882747177</v>
      </c>
      <c r="H28" s="18"/>
    </row>
    <row r="29" spans="1:8" ht="42.75" x14ac:dyDescent="0.25">
      <c r="A29" s="6" t="s">
        <v>58</v>
      </c>
      <c r="B29" s="6" t="s">
        <v>59</v>
      </c>
      <c r="C29" s="45">
        <v>518515.5</v>
      </c>
      <c r="D29" s="17">
        <v>518515.5</v>
      </c>
      <c r="E29" s="29">
        <f t="shared" si="2"/>
        <v>100</v>
      </c>
      <c r="F29" s="17">
        <v>823641.59999999998</v>
      </c>
      <c r="G29" s="29">
        <f t="shared" si="3"/>
        <v>62.954020292321324</v>
      </c>
      <c r="H29" s="18"/>
    </row>
    <row r="30" spans="1:8" ht="42.75" x14ac:dyDescent="0.25">
      <c r="A30" s="6" t="s">
        <v>60</v>
      </c>
      <c r="B30" s="6" t="s">
        <v>61</v>
      </c>
      <c r="C30" s="46">
        <v>626730</v>
      </c>
      <c r="D30" s="21">
        <v>615991.80000000005</v>
      </c>
      <c r="E30" s="30">
        <f t="shared" si="2"/>
        <v>98.286630606481268</v>
      </c>
      <c r="F30" s="21">
        <v>674229.2</v>
      </c>
      <c r="G30" s="29">
        <f t="shared" si="3"/>
        <v>91.362373507406687</v>
      </c>
      <c r="H30" s="18"/>
    </row>
    <row r="31" spans="1:8" ht="42.75" x14ac:dyDescent="0.25">
      <c r="A31" s="6" t="s">
        <v>62</v>
      </c>
      <c r="B31" s="6" t="s">
        <v>63</v>
      </c>
      <c r="C31" s="45">
        <v>4416986.5999999996</v>
      </c>
      <c r="D31" s="17">
        <v>4371226.5</v>
      </c>
      <c r="E31" s="29">
        <f t="shared" si="2"/>
        <v>98.963997309840153</v>
      </c>
      <c r="F31" s="17">
        <v>3920120.2</v>
      </c>
      <c r="G31" s="29">
        <f t="shared" si="3"/>
        <v>111.50746091918305</v>
      </c>
      <c r="H31" s="18"/>
    </row>
    <row r="32" spans="1:8" ht="28.5" x14ac:dyDescent="0.25">
      <c r="A32" s="6" t="s">
        <v>64</v>
      </c>
      <c r="B32" s="6" t="s">
        <v>65</v>
      </c>
      <c r="C32" s="46">
        <v>1284300.5</v>
      </c>
      <c r="D32" s="21">
        <v>1239582.3</v>
      </c>
      <c r="E32" s="30">
        <f t="shared" si="2"/>
        <v>96.518089029787035</v>
      </c>
      <c r="F32" s="21">
        <v>611595.19999999995</v>
      </c>
      <c r="G32" s="29">
        <f t="shared" si="3"/>
        <v>202.68018781049952</v>
      </c>
      <c r="H32" s="18"/>
    </row>
    <row r="33" spans="1:8" ht="128.25" x14ac:dyDescent="0.25">
      <c r="A33" s="6" t="s">
        <v>66</v>
      </c>
      <c r="B33" s="6" t="s">
        <v>67</v>
      </c>
      <c r="C33" s="45">
        <v>0</v>
      </c>
      <c r="D33" s="17"/>
      <c r="E33" s="29"/>
      <c r="F33" s="17">
        <v>256.7</v>
      </c>
      <c r="G33" s="29"/>
      <c r="H33" s="18"/>
    </row>
    <row r="34" spans="1:8" ht="57" x14ac:dyDescent="0.25">
      <c r="A34" s="6" t="s">
        <v>68</v>
      </c>
      <c r="B34" s="6" t="s">
        <v>69</v>
      </c>
      <c r="C34" s="45">
        <v>0</v>
      </c>
      <c r="D34" s="21">
        <v>-778.1</v>
      </c>
      <c r="E34" s="29"/>
      <c r="F34" s="21">
        <v>-1208.45</v>
      </c>
      <c r="G34" s="29"/>
      <c r="H34" s="18"/>
    </row>
    <row r="35" spans="1:8" x14ac:dyDescent="0.25">
      <c r="D35" s="19"/>
    </row>
    <row r="39" spans="1:8" x14ac:dyDescent="0.25">
      <c r="D39" s="13"/>
    </row>
  </sheetData>
  <mergeCells count="2">
    <mergeCell ref="A1:G1"/>
    <mergeCell ref="A4:B4"/>
  </mergeCells>
  <pageMargins left="0.70078740157480324" right="0.70078740157480324" top="0.75196850393700776" bottom="0.75196850393700776" header="0.3" footer="0.3"/>
  <pageSetup paperSize="9" scale="49" fitToWidth="0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4"/>
  <sheetViews>
    <sheetView topLeftCell="A42" workbookViewId="0">
      <selection activeCell="F4" sqref="F4"/>
    </sheetView>
  </sheetViews>
  <sheetFormatPr defaultRowHeight="15" x14ac:dyDescent="0.25"/>
  <cols>
    <col min="2" max="2" width="39.42578125" customWidth="1"/>
    <col min="3" max="3" width="19" customWidth="1"/>
    <col min="4" max="4" width="17.85546875" customWidth="1"/>
    <col min="5" max="5" width="18.42578125" customWidth="1"/>
    <col min="6" max="6" width="18.28515625" customWidth="1"/>
    <col min="7" max="7" width="20" customWidth="1"/>
  </cols>
  <sheetData>
    <row r="1" spans="1:7" ht="66" customHeight="1" x14ac:dyDescent="0.25">
      <c r="A1" s="52" t="s">
        <v>70</v>
      </c>
      <c r="B1" s="52"/>
      <c r="C1" s="52"/>
      <c r="D1" s="52"/>
      <c r="E1" s="52"/>
      <c r="F1" s="52"/>
      <c r="G1" s="52"/>
    </row>
    <row r="2" spans="1:7" x14ac:dyDescent="0.25">
      <c r="A2" s="53"/>
      <c r="B2" s="53"/>
      <c r="C2" s="53"/>
      <c r="D2" s="53"/>
      <c r="E2" s="53"/>
      <c r="F2" s="53"/>
    </row>
    <row r="3" spans="1:7" ht="81" customHeight="1" x14ac:dyDescent="0.25">
      <c r="A3" s="7" t="s">
        <v>71</v>
      </c>
      <c r="B3" s="7" t="s">
        <v>72</v>
      </c>
      <c r="C3" s="7" t="s">
        <v>3</v>
      </c>
      <c r="D3" s="7" t="s">
        <v>4</v>
      </c>
      <c r="E3" s="6" t="s">
        <v>5</v>
      </c>
      <c r="F3" s="7" t="s">
        <v>73</v>
      </c>
      <c r="G3" s="9" t="s">
        <v>7</v>
      </c>
    </row>
    <row r="4" spans="1:7" ht="29.25" customHeight="1" x14ac:dyDescent="0.25">
      <c r="A4" s="54" t="s">
        <v>74</v>
      </c>
      <c r="B4" s="55"/>
      <c r="C4" s="31">
        <f>C5+C12+C15+C19+C25+C29+C32+C39+C42+C46+C52+C57+C60+C62</f>
        <v>9132213.3999999985</v>
      </c>
      <c r="D4" s="31">
        <f>D5+D12+D15+D19+D25+D29+D32+D39+D42+D46+D52+D57+D60+D62</f>
        <v>8992821.3999999985</v>
      </c>
      <c r="E4" s="32">
        <f t="shared" ref="E4:E63" si="0">D4/C4*100</f>
        <v>98.473623053968495</v>
      </c>
      <c r="F4" s="31">
        <f>F5+F12+F15+F19+F25+F29+F32+F39+F42+F46+F52+F57+F60+F62</f>
        <v>7705300.2999999998</v>
      </c>
      <c r="G4" s="32">
        <f t="shared" ref="G4:G63" si="1">D4/F4*100</f>
        <v>116.70955121632312</v>
      </c>
    </row>
    <row r="5" spans="1:7" ht="21" customHeight="1" x14ac:dyDescent="0.25">
      <c r="A5" s="7" t="s">
        <v>75</v>
      </c>
      <c r="B5" s="7" t="s">
        <v>76</v>
      </c>
      <c r="C5" s="33">
        <f>C6+C7+C8+C9+C10+C11</f>
        <v>237766.7</v>
      </c>
      <c r="D5" s="33">
        <f>D6+D7+D8+D9+D10+D11</f>
        <v>230165.3</v>
      </c>
      <c r="E5" s="34">
        <f t="shared" si="0"/>
        <v>96.803000588391882</v>
      </c>
      <c r="F5" s="33">
        <f>F6+F7+F8+F9+F10+F11</f>
        <v>207277.3</v>
      </c>
      <c r="G5" s="35">
        <f t="shared" si="1"/>
        <v>111.04221253364454</v>
      </c>
    </row>
    <row r="6" spans="1:7" ht="75" x14ac:dyDescent="0.25">
      <c r="A6" s="36" t="s">
        <v>77</v>
      </c>
      <c r="B6" s="36" t="s">
        <v>78</v>
      </c>
      <c r="C6" s="37">
        <v>177647</v>
      </c>
      <c r="D6" s="37">
        <v>177566.3</v>
      </c>
      <c r="E6" s="38">
        <f t="shared" si="0"/>
        <v>99.954572832640011</v>
      </c>
      <c r="F6" s="37">
        <v>153335.20000000001</v>
      </c>
      <c r="G6" s="38">
        <f t="shared" si="1"/>
        <v>115.80269892366526</v>
      </c>
    </row>
    <row r="7" spans="1:7" x14ac:dyDescent="0.25">
      <c r="A7" s="36" t="s">
        <v>79</v>
      </c>
      <c r="B7" s="36" t="s">
        <v>80</v>
      </c>
      <c r="C7" s="37">
        <v>15.4</v>
      </c>
      <c r="D7" s="37">
        <v>15.4</v>
      </c>
      <c r="E7" s="38">
        <f t="shared" si="0"/>
        <v>100</v>
      </c>
      <c r="F7" s="37">
        <v>4.3</v>
      </c>
      <c r="G7" s="38">
        <f t="shared" si="1"/>
        <v>358.13953488372096</v>
      </c>
    </row>
    <row r="8" spans="1:7" ht="60" x14ac:dyDescent="0.25">
      <c r="A8" s="36" t="s">
        <v>81</v>
      </c>
      <c r="B8" s="36" t="s">
        <v>82</v>
      </c>
      <c r="C8" s="37">
        <v>42126.9</v>
      </c>
      <c r="D8" s="37">
        <v>42126.9</v>
      </c>
      <c r="E8" s="38">
        <f t="shared" si="0"/>
        <v>100</v>
      </c>
      <c r="F8" s="37">
        <v>29748.799999999999</v>
      </c>
      <c r="G8" s="38">
        <f t="shared" si="1"/>
        <v>141.60873715914593</v>
      </c>
    </row>
    <row r="9" spans="1:7" ht="30" x14ac:dyDescent="0.25">
      <c r="A9" s="36" t="s">
        <v>83</v>
      </c>
      <c r="B9" s="36" t="s">
        <v>84</v>
      </c>
      <c r="C9" s="37">
        <v>7083.7</v>
      </c>
      <c r="D9" s="37"/>
      <c r="E9" s="38">
        <f t="shared" si="0"/>
        <v>0</v>
      </c>
      <c r="F9" s="37">
        <v>13238.8</v>
      </c>
      <c r="G9" s="38">
        <f t="shared" si="1"/>
        <v>0</v>
      </c>
    </row>
    <row r="10" spans="1:7" x14ac:dyDescent="0.25">
      <c r="A10" s="36" t="s">
        <v>85</v>
      </c>
      <c r="B10" s="36" t="s">
        <v>86</v>
      </c>
      <c r="C10" s="37"/>
      <c r="D10" s="37">
        <v>0</v>
      </c>
      <c r="E10" s="38">
        <v>0</v>
      </c>
      <c r="F10" s="37"/>
      <c r="G10" s="38"/>
    </row>
    <row r="11" spans="1:7" x14ac:dyDescent="0.25">
      <c r="A11" s="36" t="s">
        <v>87</v>
      </c>
      <c r="B11" s="36" t="s">
        <v>88</v>
      </c>
      <c r="C11" s="37">
        <v>10893.7</v>
      </c>
      <c r="D11" s="37">
        <v>10456.700000000001</v>
      </c>
      <c r="E11" s="38">
        <f t="shared" si="0"/>
        <v>95.988507118793436</v>
      </c>
      <c r="F11" s="37">
        <v>10950.2</v>
      </c>
      <c r="G11" s="38">
        <f t="shared" si="1"/>
        <v>95.493233000310497</v>
      </c>
    </row>
    <row r="12" spans="1:7" x14ac:dyDescent="0.25">
      <c r="A12" s="7" t="s">
        <v>89</v>
      </c>
      <c r="B12" s="7" t="s">
        <v>90</v>
      </c>
      <c r="C12" s="33">
        <f>C13+C14</f>
        <v>260.8</v>
      </c>
      <c r="D12" s="33">
        <f>D13+D14</f>
        <v>260.8</v>
      </c>
      <c r="E12" s="35">
        <f t="shared" si="0"/>
        <v>100</v>
      </c>
      <c r="F12" s="33">
        <f>F13+F14</f>
        <v>295.60000000000002</v>
      </c>
      <c r="G12" s="35">
        <f t="shared" si="1"/>
        <v>88.227334235453313</v>
      </c>
    </row>
    <row r="13" spans="1:7" ht="30" hidden="1" x14ac:dyDescent="0.25">
      <c r="A13" s="36" t="s">
        <v>91</v>
      </c>
      <c r="B13" s="36" t="s">
        <v>92</v>
      </c>
      <c r="C13" s="37"/>
      <c r="D13" s="37"/>
      <c r="E13" s="38">
        <v>0</v>
      </c>
      <c r="F13" s="37">
        <v>0</v>
      </c>
      <c r="G13" s="38">
        <v>0</v>
      </c>
    </row>
    <row r="14" spans="1:7" x14ac:dyDescent="0.25">
      <c r="A14" s="36" t="s">
        <v>93</v>
      </c>
      <c r="B14" s="36" t="s">
        <v>94</v>
      </c>
      <c r="C14" s="37">
        <v>260.8</v>
      </c>
      <c r="D14" s="37">
        <v>260.8</v>
      </c>
      <c r="E14" s="38">
        <f t="shared" si="0"/>
        <v>100</v>
      </c>
      <c r="F14" s="37">
        <v>295.60000000000002</v>
      </c>
      <c r="G14" s="38">
        <f t="shared" si="1"/>
        <v>88.227334235453313</v>
      </c>
    </row>
    <row r="15" spans="1:7" ht="28.5" x14ac:dyDescent="0.25">
      <c r="A15" s="7" t="s">
        <v>95</v>
      </c>
      <c r="B15" s="7" t="s">
        <v>96</v>
      </c>
      <c r="C15" s="33">
        <f>C16+C17+C18</f>
        <v>103644.5</v>
      </c>
      <c r="D15" s="33">
        <f>D16+D17+D18</f>
        <v>103644.4</v>
      </c>
      <c r="E15" s="35">
        <f t="shared" si="0"/>
        <v>99.999903516346734</v>
      </c>
      <c r="F15" s="33">
        <f>F16+F17+F18</f>
        <v>18900.900000000001</v>
      </c>
      <c r="G15" s="35">
        <f t="shared" si="1"/>
        <v>548.35695654704261</v>
      </c>
    </row>
    <row r="16" spans="1:7" x14ac:dyDescent="0.25">
      <c r="A16" s="36" t="s">
        <v>97</v>
      </c>
      <c r="B16" s="36" t="s">
        <v>98</v>
      </c>
      <c r="C16" s="37">
        <v>2606</v>
      </c>
      <c r="D16" s="37">
        <v>2606</v>
      </c>
      <c r="E16" s="38">
        <f t="shared" si="0"/>
        <v>100</v>
      </c>
      <c r="F16" s="37">
        <v>2656</v>
      </c>
      <c r="G16" s="38">
        <f t="shared" si="1"/>
        <v>98.117469879518069</v>
      </c>
    </row>
    <row r="17" spans="1:7" ht="60" x14ac:dyDescent="0.25">
      <c r="A17" s="36" t="s">
        <v>99</v>
      </c>
      <c r="B17" s="36" t="s">
        <v>100</v>
      </c>
      <c r="C17" s="37">
        <v>74369.600000000006</v>
      </c>
      <c r="D17" s="37">
        <v>74369.5</v>
      </c>
      <c r="E17" s="38">
        <f t="shared" si="0"/>
        <v>99.999865536455744</v>
      </c>
      <c r="F17" s="37">
        <v>4804.2</v>
      </c>
      <c r="G17" s="38">
        <f t="shared" si="1"/>
        <v>1548.0100745181301</v>
      </c>
    </row>
    <row r="18" spans="1:7" ht="45" x14ac:dyDescent="0.25">
      <c r="A18" s="36" t="s">
        <v>101</v>
      </c>
      <c r="B18" s="36" t="s">
        <v>102</v>
      </c>
      <c r="C18" s="37">
        <v>26668.9</v>
      </c>
      <c r="D18" s="37">
        <v>26668.9</v>
      </c>
      <c r="E18" s="38">
        <f t="shared" si="0"/>
        <v>100</v>
      </c>
      <c r="F18" s="37">
        <v>11440.7</v>
      </c>
      <c r="G18" s="38">
        <f t="shared" si="1"/>
        <v>233.10549179683062</v>
      </c>
    </row>
    <row r="19" spans="1:7" x14ac:dyDescent="0.25">
      <c r="A19" s="7" t="s">
        <v>103</v>
      </c>
      <c r="B19" s="7" t="s">
        <v>104</v>
      </c>
      <c r="C19" s="33">
        <f>C20+C21+C22+C23+C24</f>
        <v>1048525.5000000001</v>
      </c>
      <c r="D19" s="33">
        <f>D20+D21+D22+D23+D24</f>
        <v>1044552</v>
      </c>
      <c r="E19" s="35">
        <f t="shared" si="0"/>
        <v>99.621039259417145</v>
      </c>
      <c r="F19" s="33">
        <f>F20+F21+F22+F23+F24</f>
        <v>710912</v>
      </c>
      <c r="G19" s="35">
        <f t="shared" si="1"/>
        <v>146.93126575441124</v>
      </c>
    </row>
    <row r="20" spans="1:7" hidden="1" x14ac:dyDescent="0.25">
      <c r="A20" s="36" t="s">
        <v>105</v>
      </c>
      <c r="B20" s="36" t="s">
        <v>106</v>
      </c>
      <c r="C20" s="37"/>
      <c r="D20" s="37"/>
      <c r="E20" s="37">
        <v>0</v>
      </c>
      <c r="F20" s="37">
        <v>0</v>
      </c>
      <c r="G20" s="38">
        <v>0</v>
      </c>
    </row>
    <row r="21" spans="1:7" x14ac:dyDescent="0.25">
      <c r="A21" s="36" t="s">
        <v>107</v>
      </c>
      <c r="B21" s="36" t="s">
        <v>108</v>
      </c>
      <c r="C21" s="37">
        <v>686.3</v>
      </c>
      <c r="D21" s="37">
        <v>686.2</v>
      </c>
      <c r="E21" s="38">
        <f t="shared" si="0"/>
        <v>99.985429112632971</v>
      </c>
      <c r="F21" s="37">
        <v>527.20000000000005</v>
      </c>
      <c r="G21" s="38">
        <f t="shared" si="1"/>
        <v>130.15933232169954</v>
      </c>
    </row>
    <row r="22" spans="1:7" hidden="1" x14ac:dyDescent="0.25">
      <c r="A22" s="36" t="s">
        <v>109</v>
      </c>
      <c r="B22" s="36" t="s">
        <v>110</v>
      </c>
      <c r="C22" s="37"/>
      <c r="D22" s="37"/>
      <c r="E22" s="38" t="e">
        <f t="shared" si="0"/>
        <v>#DIV/0!</v>
      </c>
      <c r="F22" s="37"/>
      <c r="G22" s="38" t="e">
        <f t="shared" si="1"/>
        <v>#DIV/0!</v>
      </c>
    </row>
    <row r="23" spans="1:7" x14ac:dyDescent="0.25">
      <c r="A23" s="36" t="s">
        <v>111</v>
      </c>
      <c r="B23" s="36" t="s">
        <v>112</v>
      </c>
      <c r="C23" s="37">
        <v>787874.8</v>
      </c>
      <c r="D23" s="37">
        <v>785725.3</v>
      </c>
      <c r="E23" s="38">
        <f t="shared" si="0"/>
        <v>99.727177465252097</v>
      </c>
      <c r="F23" s="37">
        <v>471514.3</v>
      </c>
      <c r="G23" s="38">
        <f t="shared" si="1"/>
        <v>166.63870003518454</v>
      </c>
    </row>
    <row r="24" spans="1:7" ht="30" x14ac:dyDescent="0.25">
      <c r="A24" s="36" t="s">
        <v>113</v>
      </c>
      <c r="B24" s="36" t="s">
        <v>114</v>
      </c>
      <c r="C24" s="37">
        <v>259964.4</v>
      </c>
      <c r="D24" s="37">
        <v>258140.5</v>
      </c>
      <c r="E24" s="38">
        <f t="shared" si="0"/>
        <v>99.298403935308073</v>
      </c>
      <c r="F24" s="37">
        <v>238870.5</v>
      </c>
      <c r="G24" s="38">
        <f t="shared" si="1"/>
        <v>108.06713260951017</v>
      </c>
    </row>
    <row r="25" spans="1:7" x14ac:dyDescent="0.25">
      <c r="A25" s="7" t="s">
        <v>115</v>
      </c>
      <c r="B25" s="7" t="s">
        <v>116</v>
      </c>
      <c r="C25" s="33">
        <f>C26+C27+C28</f>
        <v>537917.5</v>
      </c>
      <c r="D25" s="33">
        <f>D26+D27+D28</f>
        <v>485238.2</v>
      </c>
      <c r="E25" s="35">
        <f t="shared" si="0"/>
        <v>90.206806805876369</v>
      </c>
      <c r="F25" s="33">
        <f>F26+F27+F28</f>
        <v>410486.7</v>
      </c>
      <c r="G25" s="35">
        <f t="shared" si="1"/>
        <v>118.21045602695533</v>
      </c>
    </row>
    <row r="26" spans="1:7" x14ac:dyDescent="0.25">
      <c r="A26" s="36" t="s">
        <v>117</v>
      </c>
      <c r="B26" s="36" t="s">
        <v>118</v>
      </c>
      <c r="C26" s="37">
        <v>5846.6</v>
      </c>
      <c r="D26" s="37">
        <v>2825.1</v>
      </c>
      <c r="E26" s="38">
        <f t="shared" si="0"/>
        <v>48.320391338555737</v>
      </c>
      <c r="F26" s="37">
        <v>2989.5</v>
      </c>
      <c r="G26" s="38">
        <f t="shared" si="1"/>
        <v>94.500752634219765</v>
      </c>
    </row>
    <row r="27" spans="1:7" x14ac:dyDescent="0.25">
      <c r="A27" s="36" t="s">
        <v>119</v>
      </c>
      <c r="B27" s="36" t="s">
        <v>120</v>
      </c>
      <c r="C27" s="37">
        <v>991.3</v>
      </c>
      <c r="D27" s="37">
        <v>657.4</v>
      </c>
      <c r="E27" s="38">
        <f t="shared" si="0"/>
        <v>66.316957530515481</v>
      </c>
      <c r="F27" s="37">
        <v>2301.3000000000002</v>
      </c>
      <c r="G27" s="38">
        <f t="shared" si="1"/>
        <v>28.566462434276275</v>
      </c>
    </row>
    <row r="28" spans="1:7" x14ac:dyDescent="0.25">
      <c r="A28" s="36" t="s">
        <v>121</v>
      </c>
      <c r="B28" s="36" t="s">
        <v>122</v>
      </c>
      <c r="C28" s="37">
        <v>531079.6</v>
      </c>
      <c r="D28" s="37">
        <v>481755.7</v>
      </c>
      <c r="E28" s="38">
        <f t="shared" si="0"/>
        <v>90.712522190647135</v>
      </c>
      <c r="F28" s="37">
        <v>405195.9</v>
      </c>
      <c r="G28" s="38">
        <f t="shared" si="1"/>
        <v>118.89451497411498</v>
      </c>
    </row>
    <row r="29" spans="1:7" x14ac:dyDescent="0.25">
      <c r="A29" s="7" t="s">
        <v>123</v>
      </c>
      <c r="B29" s="7" t="s">
        <v>124</v>
      </c>
      <c r="C29" s="33">
        <f>C30+C31</f>
        <v>909</v>
      </c>
      <c r="D29" s="33">
        <f>D30+D31</f>
        <v>909</v>
      </c>
      <c r="E29" s="35">
        <f t="shared" si="0"/>
        <v>100</v>
      </c>
      <c r="F29" s="33">
        <f>F30+F31</f>
        <v>2518</v>
      </c>
      <c r="G29" s="35">
        <f t="shared" si="1"/>
        <v>36.100079428117553</v>
      </c>
    </row>
    <row r="30" spans="1:7" ht="30" x14ac:dyDescent="0.25">
      <c r="A30" s="36" t="s">
        <v>125</v>
      </c>
      <c r="B30" s="36" t="s">
        <v>126</v>
      </c>
      <c r="C30" s="37"/>
      <c r="D30" s="37"/>
      <c r="E30" s="38">
        <v>0</v>
      </c>
      <c r="F30" s="37">
        <v>1650</v>
      </c>
      <c r="G30" s="38"/>
    </row>
    <row r="31" spans="1:7" ht="30" x14ac:dyDescent="0.25">
      <c r="A31" s="36" t="s">
        <v>127</v>
      </c>
      <c r="B31" s="36" t="s">
        <v>128</v>
      </c>
      <c r="C31" s="37">
        <v>909</v>
      </c>
      <c r="D31" s="37">
        <v>909</v>
      </c>
      <c r="E31" s="38">
        <f t="shared" si="0"/>
        <v>100</v>
      </c>
      <c r="F31" s="37">
        <v>868</v>
      </c>
      <c r="G31" s="38">
        <f t="shared" si="1"/>
        <v>104.72350230414746</v>
      </c>
    </row>
    <row r="32" spans="1:7" x14ac:dyDescent="0.25">
      <c r="A32" s="7" t="s">
        <v>129</v>
      </c>
      <c r="B32" s="7" t="s">
        <v>130</v>
      </c>
      <c r="C32" s="33">
        <f>C33+C34+C35+C37+C38+C36</f>
        <v>5039211.5</v>
      </c>
      <c r="D32" s="33">
        <f>D33+D34+D35+D37+D38+D36</f>
        <v>5036353.5</v>
      </c>
      <c r="E32" s="35">
        <f t="shared" si="0"/>
        <v>99.943284777787156</v>
      </c>
      <c r="F32" s="33">
        <f>F33+F34+F35+F37+F38+F36</f>
        <v>4563107.3000000007</v>
      </c>
      <c r="G32" s="35">
        <f t="shared" si="1"/>
        <v>110.37113898242102</v>
      </c>
    </row>
    <row r="33" spans="1:7" x14ac:dyDescent="0.25">
      <c r="A33" s="36" t="s">
        <v>131</v>
      </c>
      <c r="B33" s="36" t="s">
        <v>132</v>
      </c>
      <c r="C33" s="37">
        <v>1188681.6000000001</v>
      </c>
      <c r="D33" s="37">
        <v>1188680.3</v>
      </c>
      <c r="E33" s="39">
        <f>D33/C33*100</f>
        <v>99.999890635137277</v>
      </c>
      <c r="F33" s="37">
        <v>1135774.3999999999</v>
      </c>
      <c r="G33" s="38">
        <f t="shared" si="1"/>
        <v>104.65813457320398</v>
      </c>
    </row>
    <row r="34" spans="1:7" x14ac:dyDescent="0.25">
      <c r="A34" s="36" t="s">
        <v>133</v>
      </c>
      <c r="B34" s="36" t="s">
        <v>134</v>
      </c>
      <c r="C34" s="37">
        <v>3191998.4</v>
      </c>
      <c r="D34" s="37">
        <v>3191350.2</v>
      </c>
      <c r="E34" s="38">
        <f t="shared" si="0"/>
        <v>99.979692972277192</v>
      </c>
      <c r="F34" s="37">
        <v>3016167.2</v>
      </c>
      <c r="G34" s="38">
        <f t="shared" si="1"/>
        <v>105.80813291783029</v>
      </c>
    </row>
    <row r="35" spans="1:7" x14ac:dyDescent="0.25">
      <c r="A35" s="36" t="s">
        <v>135</v>
      </c>
      <c r="B35" s="36" t="s">
        <v>136</v>
      </c>
      <c r="C35" s="37">
        <v>290634</v>
      </c>
      <c r="D35" s="37">
        <v>290634</v>
      </c>
      <c r="E35" s="39">
        <f t="shared" si="0"/>
        <v>100</v>
      </c>
      <c r="F35" s="37">
        <v>279679.40000000002</v>
      </c>
      <c r="G35" s="38">
        <f t="shared" si="1"/>
        <v>103.91684192686338</v>
      </c>
    </row>
    <row r="36" spans="1:7" ht="45" x14ac:dyDescent="0.25">
      <c r="A36" s="36" t="s">
        <v>137</v>
      </c>
      <c r="B36" s="36" t="s">
        <v>138</v>
      </c>
      <c r="C36" s="37">
        <v>199.2</v>
      </c>
      <c r="D36" s="37">
        <v>199.2</v>
      </c>
      <c r="E36" s="39">
        <f t="shared" si="0"/>
        <v>100</v>
      </c>
      <c r="F36" s="37">
        <v>436.5</v>
      </c>
      <c r="G36" s="38">
        <f t="shared" si="1"/>
        <v>45.635738831615122</v>
      </c>
    </row>
    <row r="37" spans="1:7" x14ac:dyDescent="0.25">
      <c r="A37" s="36" t="s">
        <v>139</v>
      </c>
      <c r="B37" s="36" t="s">
        <v>140</v>
      </c>
      <c r="C37" s="37">
        <v>6310.2</v>
      </c>
      <c r="D37" s="37">
        <v>6310.2</v>
      </c>
      <c r="E37" s="38">
        <f t="shared" si="0"/>
        <v>100</v>
      </c>
      <c r="F37" s="37">
        <v>3037.9</v>
      </c>
      <c r="G37" s="38">
        <f t="shared" si="1"/>
        <v>207.71585634813522</v>
      </c>
    </row>
    <row r="38" spans="1:7" x14ac:dyDescent="0.25">
      <c r="A38" s="36" t="s">
        <v>141</v>
      </c>
      <c r="B38" s="36" t="s">
        <v>142</v>
      </c>
      <c r="C38" s="37">
        <v>361388.1</v>
      </c>
      <c r="D38" s="37">
        <v>359179.6</v>
      </c>
      <c r="E38" s="38">
        <f t="shared" si="0"/>
        <v>99.388884138686365</v>
      </c>
      <c r="F38" s="37">
        <v>128011.9</v>
      </c>
      <c r="G38" s="38">
        <f t="shared" si="1"/>
        <v>280.58297705135226</v>
      </c>
    </row>
    <row r="39" spans="1:7" x14ac:dyDescent="0.25">
      <c r="A39" s="7" t="s">
        <v>143</v>
      </c>
      <c r="B39" s="7" t="s">
        <v>144</v>
      </c>
      <c r="C39" s="33">
        <f>C40+C41</f>
        <v>424295.3</v>
      </c>
      <c r="D39" s="33">
        <f>D40+D41</f>
        <v>423107.8</v>
      </c>
      <c r="E39" s="35">
        <f t="shared" si="0"/>
        <v>99.720124168238485</v>
      </c>
      <c r="F39" s="33">
        <f>F40+F41</f>
        <v>390176.80000000005</v>
      </c>
      <c r="G39" s="35">
        <f t="shared" si="1"/>
        <v>108.44002001144095</v>
      </c>
    </row>
    <row r="40" spans="1:7" x14ac:dyDescent="0.25">
      <c r="A40" s="36" t="s">
        <v>145</v>
      </c>
      <c r="B40" s="36" t="s">
        <v>146</v>
      </c>
      <c r="C40" s="37">
        <v>405957</v>
      </c>
      <c r="D40" s="37">
        <v>404769.5</v>
      </c>
      <c r="E40" s="38">
        <f t="shared" si="0"/>
        <v>99.707481334229982</v>
      </c>
      <c r="F40" s="37">
        <v>363835.9</v>
      </c>
      <c r="G40" s="38">
        <f t="shared" si="1"/>
        <v>111.25056653287923</v>
      </c>
    </row>
    <row r="41" spans="1:7" ht="30" x14ac:dyDescent="0.25">
      <c r="A41" s="36" t="s">
        <v>147</v>
      </c>
      <c r="B41" s="36" t="s">
        <v>148</v>
      </c>
      <c r="C41" s="37">
        <v>18338.3</v>
      </c>
      <c r="D41" s="37">
        <v>18338.3</v>
      </c>
      <c r="E41" s="38">
        <f t="shared" si="0"/>
        <v>100</v>
      </c>
      <c r="F41" s="37">
        <v>26340.9</v>
      </c>
      <c r="G41" s="38">
        <f t="shared" si="1"/>
        <v>69.619109445766853</v>
      </c>
    </row>
    <row r="42" spans="1:7" ht="23.25" customHeight="1" x14ac:dyDescent="0.25">
      <c r="A42" s="7" t="s">
        <v>149</v>
      </c>
      <c r="B42" s="7" t="s">
        <v>150</v>
      </c>
      <c r="C42" s="33">
        <f>C43+C44+C45</f>
        <v>10281.700000000001</v>
      </c>
      <c r="D42" s="33">
        <f>D43+D44+D45</f>
        <v>10014.700000000001</v>
      </c>
      <c r="E42" s="35">
        <f t="shared" si="0"/>
        <v>97.403153175058605</v>
      </c>
      <c r="F42" s="33">
        <f>F43+F44+F45</f>
        <v>5976.8</v>
      </c>
      <c r="G42" s="35">
        <f t="shared" si="1"/>
        <v>167.55956364609824</v>
      </c>
    </row>
    <row r="43" spans="1:7" x14ac:dyDescent="0.25">
      <c r="A43" s="36" t="s">
        <v>151</v>
      </c>
      <c r="B43" s="36" t="s">
        <v>152</v>
      </c>
      <c r="C43" s="37">
        <v>5455.2</v>
      </c>
      <c r="D43" s="37">
        <v>5188.2</v>
      </c>
      <c r="E43" s="38">
        <f t="shared" si="0"/>
        <v>95.105587329520461</v>
      </c>
      <c r="F43" s="37">
        <v>4026.8</v>
      </c>
      <c r="G43" s="38">
        <f t="shared" si="1"/>
        <v>128.84176020661567</v>
      </c>
    </row>
    <row r="44" spans="1:7" x14ac:dyDescent="0.25">
      <c r="A44" s="36" t="s">
        <v>153</v>
      </c>
      <c r="B44" s="36" t="s">
        <v>154</v>
      </c>
      <c r="C44" s="37">
        <v>1079.5</v>
      </c>
      <c r="D44" s="37">
        <v>1079.5</v>
      </c>
      <c r="E44" s="38">
        <f t="shared" si="0"/>
        <v>100</v>
      </c>
      <c r="F44" s="37"/>
      <c r="G44" s="38">
        <v>0</v>
      </c>
    </row>
    <row r="45" spans="1:7" ht="30" x14ac:dyDescent="0.25">
      <c r="A45" s="36" t="s">
        <v>155</v>
      </c>
      <c r="B45" s="36" t="s">
        <v>156</v>
      </c>
      <c r="C45" s="37">
        <v>3747</v>
      </c>
      <c r="D45" s="37">
        <v>3747</v>
      </c>
      <c r="E45" s="38">
        <f t="shared" si="0"/>
        <v>100</v>
      </c>
      <c r="F45" s="37">
        <v>1950</v>
      </c>
      <c r="G45" s="38">
        <f t="shared" si="1"/>
        <v>192.15384615384616</v>
      </c>
    </row>
    <row r="46" spans="1:7" x14ac:dyDescent="0.25">
      <c r="A46" s="7" t="s">
        <v>157</v>
      </c>
      <c r="B46" s="7" t="s">
        <v>158</v>
      </c>
      <c r="C46" s="33">
        <f>C47+C48+C49+C50+C51</f>
        <v>1238419.0999999999</v>
      </c>
      <c r="D46" s="33">
        <f>D47+D48+D49+D50+D51</f>
        <v>1167593.9000000001</v>
      </c>
      <c r="E46" s="35">
        <f t="shared" si="0"/>
        <v>94.280999057588843</v>
      </c>
      <c r="F46" s="33">
        <f>F47+F48+F49+F50+F51</f>
        <v>1011937.8</v>
      </c>
      <c r="G46" s="35">
        <f t="shared" si="1"/>
        <v>115.38198296377506</v>
      </c>
    </row>
    <row r="47" spans="1:7" x14ac:dyDescent="0.25">
      <c r="A47" s="36" t="s">
        <v>159</v>
      </c>
      <c r="B47" s="36" t="s">
        <v>160</v>
      </c>
      <c r="C47" s="37">
        <v>11235.6</v>
      </c>
      <c r="D47" s="37">
        <v>11235.6</v>
      </c>
      <c r="E47" s="38">
        <f t="shared" si="0"/>
        <v>100</v>
      </c>
      <c r="F47" s="37">
        <v>10942</v>
      </c>
      <c r="G47" s="38">
        <f t="shared" si="1"/>
        <v>102.68323889599709</v>
      </c>
    </row>
    <row r="48" spans="1:7" x14ac:dyDescent="0.25">
      <c r="A48" s="36" t="s">
        <v>161</v>
      </c>
      <c r="B48" s="36" t="s">
        <v>162</v>
      </c>
      <c r="C48" s="37">
        <v>76931.100000000006</v>
      </c>
      <c r="D48" s="37">
        <v>75858.100000000006</v>
      </c>
      <c r="E48" s="38">
        <f t="shared" si="0"/>
        <v>98.605245472897167</v>
      </c>
      <c r="F48" s="37">
        <v>69605.600000000006</v>
      </c>
      <c r="G48" s="38">
        <f t="shared" si="1"/>
        <v>108.9827542611514</v>
      </c>
    </row>
    <row r="49" spans="1:7" x14ac:dyDescent="0.25">
      <c r="A49" s="36" t="s">
        <v>163</v>
      </c>
      <c r="B49" s="36" t="s">
        <v>164</v>
      </c>
      <c r="C49" s="37">
        <v>753724.2</v>
      </c>
      <c r="D49" s="37">
        <v>695369.8</v>
      </c>
      <c r="E49" s="38">
        <f t="shared" si="0"/>
        <v>92.257857715063423</v>
      </c>
      <c r="F49" s="37">
        <v>620735.30000000005</v>
      </c>
      <c r="G49" s="38">
        <f t="shared" si="1"/>
        <v>112.02356302275705</v>
      </c>
    </row>
    <row r="50" spans="1:7" x14ac:dyDescent="0.25">
      <c r="A50" s="36" t="s">
        <v>165</v>
      </c>
      <c r="B50" s="36" t="s">
        <v>166</v>
      </c>
      <c r="C50" s="37">
        <v>318772.5</v>
      </c>
      <c r="D50" s="37">
        <v>307545.3</v>
      </c>
      <c r="E50" s="38">
        <f t="shared" si="0"/>
        <v>96.47798978895608</v>
      </c>
      <c r="F50" s="37">
        <v>263917.09999999998</v>
      </c>
      <c r="G50" s="38">
        <f t="shared" si="1"/>
        <v>116.53102432544161</v>
      </c>
    </row>
    <row r="51" spans="1:7" ht="30" x14ac:dyDescent="0.25">
      <c r="A51" s="36" t="s">
        <v>167</v>
      </c>
      <c r="B51" s="36" t="s">
        <v>168</v>
      </c>
      <c r="C51" s="37">
        <v>77755.7</v>
      </c>
      <c r="D51" s="37">
        <v>77585.100000000006</v>
      </c>
      <c r="E51" s="38">
        <f t="shared" si="0"/>
        <v>99.780594863141886</v>
      </c>
      <c r="F51" s="37">
        <v>46737.8</v>
      </c>
      <c r="G51" s="38">
        <f t="shared" si="1"/>
        <v>166.00075313771723</v>
      </c>
    </row>
    <row r="52" spans="1:7" x14ac:dyDescent="0.25">
      <c r="A52" s="7" t="s">
        <v>169</v>
      </c>
      <c r="B52" s="9" t="s">
        <v>170</v>
      </c>
      <c r="C52" s="33">
        <f>C53+C55+C56+C54</f>
        <v>164656</v>
      </c>
      <c r="D52" s="33">
        <f>D53+D55+D56+D54</f>
        <v>164656</v>
      </c>
      <c r="E52" s="34">
        <f t="shared" si="0"/>
        <v>100</v>
      </c>
      <c r="F52" s="33">
        <f>F53+F55+F56+F54</f>
        <v>166497.59999999998</v>
      </c>
      <c r="G52" s="35">
        <f t="shared" si="1"/>
        <v>98.893917990409491</v>
      </c>
    </row>
    <row r="53" spans="1:7" x14ac:dyDescent="0.25">
      <c r="A53" s="36" t="s">
        <v>171</v>
      </c>
      <c r="B53" s="40" t="s">
        <v>172</v>
      </c>
      <c r="C53" s="37"/>
      <c r="D53" s="37"/>
      <c r="E53" s="38" t="e">
        <f t="shared" si="0"/>
        <v>#DIV/0!</v>
      </c>
      <c r="F53" s="37"/>
      <c r="G53" s="38" t="e">
        <f>D53/F53*100</f>
        <v>#DIV/0!</v>
      </c>
    </row>
    <row r="54" spans="1:7" x14ac:dyDescent="0.25">
      <c r="A54" s="36" t="s">
        <v>173</v>
      </c>
      <c r="B54" s="40" t="s">
        <v>174</v>
      </c>
      <c r="C54" s="37">
        <v>133965.6</v>
      </c>
      <c r="D54" s="37">
        <v>133965.6</v>
      </c>
      <c r="E54" s="38"/>
      <c r="F54" s="37">
        <v>160534.29999999999</v>
      </c>
      <c r="G54" s="38"/>
    </row>
    <row r="55" spans="1:7" x14ac:dyDescent="0.25">
      <c r="A55" s="36" t="s">
        <v>175</v>
      </c>
      <c r="B55" s="36" t="s">
        <v>176</v>
      </c>
      <c r="C55" s="37">
        <v>26103.9</v>
      </c>
      <c r="D55" s="37">
        <v>26103.9</v>
      </c>
      <c r="E55" s="38">
        <f t="shared" si="0"/>
        <v>100</v>
      </c>
      <c r="F55" s="37"/>
      <c r="G55" s="38" t="e">
        <f t="shared" si="1"/>
        <v>#DIV/0!</v>
      </c>
    </row>
    <row r="56" spans="1:7" ht="30" x14ac:dyDescent="0.25">
      <c r="A56" s="36" t="s">
        <v>177</v>
      </c>
      <c r="B56" s="36" t="s">
        <v>178</v>
      </c>
      <c r="C56" s="37">
        <v>4586.5</v>
      </c>
      <c r="D56" s="37">
        <v>4586.5</v>
      </c>
      <c r="E56" s="38">
        <f t="shared" si="0"/>
        <v>100</v>
      </c>
      <c r="F56" s="37">
        <v>5963.3</v>
      </c>
      <c r="G56" s="38">
        <f t="shared" si="1"/>
        <v>76.912112420974964</v>
      </c>
    </row>
    <row r="57" spans="1:7" x14ac:dyDescent="0.25">
      <c r="A57" s="7" t="s">
        <v>179</v>
      </c>
      <c r="B57" s="9" t="s">
        <v>180</v>
      </c>
      <c r="C57" s="33">
        <f>C58+C59</f>
        <v>4177.2</v>
      </c>
      <c r="D57" s="33">
        <f>D58+D59</f>
        <v>4177.2</v>
      </c>
      <c r="E57" s="35">
        <f t="shared" si="0"/>
        <v>100</v>
      </c>
      <c r="F57" s="33">
        <f>F58+F59</f>
        <v>3543.7</v>
      </c>
      <c r="G57" s="35">
        <f t="shared" si="1"/>
        <v>117.87679543979456</v>
      </c>
    </row>
    <row r="58" spans="1:7" x14ac:dyDescent="0.25">
      <c r="A58" s="36" t="s">
        <v>181</v>
      </c>
      <c r="B58" s="36" t="s">
        <v>182</v>
      </c>
      <c r="C58" s="37">
        <v>3262.2</v>
      </c>
      <c r="D58" s="37">
        <v>3262.2</v>
      </c>
      <c r="E58" s="38">
        <f t="shared" si="0"/>
        <v>100</v>
      </c>
      <c r="F58" s="37">
        <v>2880.7</v>
      </c>
      <c r="G58" s="38">
        <f t="shared" si="1"/>
        <v>113.24330891797132</v>
      </c>
    </row>
    <row r="59" spans="1:7" ht="30" x14ac:dyDescent="0.25">
      <c r="A59" s="36" t="s">
        <v>183</v>
      </c>
      <c r="B59" s="36" t="s">
        <v>184</v>
      </c>
      <c r="C59" s="37">
        <v>915</v>
      </c>
      <c r="D59" s="37">
        <v>915</v>
      </c>
      <c r="E59" s="38">
        <f t="shared" si="0"/>
        <v>100</v>
      </c>
      <c r="F59" s="37">
        <v>663</v>
      </c>
      <c r="G59" s="38">
        <f t="shared" si="1"/>
        <v>138.00904977375566</v>
      </c>
    </row>
    <row r="60" spans="1:7" ht="28.5" hidden="1" x14ac:dyDescent="0.25">
      <c r="A60" s="7" t="s">
        <v>185</v>
      </c>
      <c r="B60" s="9" t="s">
        <v>186</v>
      </c>
      <c r="C60" s="33">
        <f>C61</f>
        <v>0</v>
      </c>
      <c r="D60" s="33">
        <v>0</v>
      </c>
      <c r="E60" s="35">
        <v>0</v>
      </c>
      <c r="F60" s="33">
        <v>0</v>
      </c>
      <c r="G60" s="35">
        <v>0</v>
      </c>
    </row>
    <row r="61" spans="1:7" ht="30" hidden="1" x14ac:dyDescent="0.25">
      <c r="A61" s="36" t="s">
        <v>187</v>
      </c>
      <c r="B61" s="36" t="s">
        <v>188</v>
      </c>
      <c r="C61" s="37">
        <v>0</v>
      </c>
      <c r="D61" s="37">
        <v>0</v>
      </c>
      <c r="E61" s="38">
        <v>0</v>
      </c>
      <c r="F61" s="37">
        <v>0</v>
      </c>
      <c r="G61" s="38">
        <v>0</v>
      </c>
    </row>
    <row r="62" spans="1:7" ht="42.75" x14ac:dyDescent="0.25">
      <c r="A62" s="7" t="s">
        <v>189</v>
      </c>
      <c r="B62" s="9" t="s">
        <v>190</v>
      </c>
      <c r="C62" s="33">
        <f>C63</f>
        <v>322148.59999999998</v>
      </c>
      <c r="D62" s="33">
        <f>D63</f>
        <v>322148.59999999998</v>
      </c>
      <c r="E62" s="35">
        <f t="shared" si="0"/>
        <v>100</v>
      </c>
      <c r="F62" s="33">
        <f>F63+F64</f>
        <v>213669.8</v>
      </c>
      <c r="G62" s="35">
        <f t="shared" si="1"/>
        <v>150.76936469262387</v>
      </c>
    </row>
    <row r="63" spans="1:7" ht="45" x14ac:dyDescent="0.25">
      <c r="A63" s="36" t="s">
        <v>191</v>
      </c>
      <c r="B63" s="36" t="s">
        <v>192</v>
      </c>
      <c r="C63" s="37">
        <v>322148.59999999998</v>
      </c>
      <c r="D63" s="37">
        <v>322148.59999999998</v>
      </c>
      <c r="E63" s="38">
        <f t="shared" si="0"/>
        <v>100</v>
      </c>
      <c r="F63" s="37">
        <v>213669.8</v>
      </c>
      <c r="G63" s="38">
        <f t="shared" si="1"/>
        <v>150.76936469262387</v>
      </c>
    </row>
    <row r="64" spans="1:7" hidden="1" x14ac:dyDescent="0.25">
      <c r="A64" s="36" t="s">
        <v>193</v>
      </c>
      <c r="B64" s="36" t="s">
        <v>194</v>
      </c>
      <c r="C64" s="37"/>
      <c r="D64" s="37"/>
      <c r="E64" s="38" t="e">
        <f>D64/C64*100</f>
        <v>#DIV/0!</v>
      </c>
      <c r="F64" s="37"/>
      <c r="G64" s="38" t="e">
        <f>D64/F64*100</f>
        <v>#DIV/0!</v>
      </c>
    </row>
  </sheetData>
  <mergeCells count="3">
    <mergeCell ref="A1:G1"/>
    <mergeCell ref="A2:F2"/>
    <mergeCell ref="A4:B4"/>
  </mergeCells>
  <pageMargins left="0.7" right="0.7" top="0.75" bottom="0.75" header="0.3" footer="0.3"/>
  <pageSetup paperSize="9" scale="6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topLeftCell="A4" workbookViewId="0">
      <selection activeCell="E15" sqref="E15"/>
    </sheetView>
  </sheetViews>
  <sheetFormatPr defaultRowHeight="15" x14ac:dyDescent="0.25"/>
  <cols>
    <col min="1" max="1" width="24.140625" customWidth="1"/>
    <col min="2" max="2" width="31.5703125" customWidth="1"/>
    <col min="3" max="3" width="36.7109375" customWidth="1"/>
    <col min="4" max="4" width="18.5703125" customWidth="1"/>
    <col min="5" max="5" width="18" customWidth="1"/>
    <col min="6" max="6" width="22.42578125" customWidth="1"/>
    <col min="7" max="7" width="17.5703125" customWidth="1"/>
    <col min="8" max="8" width="21" customWidth="1"/>
  </cols>
  <sheetData>
    <row r="1" spans="1:8" x14ac:dyDescent="0.25">
      <c r="A1" s="56" t="s">
        <v>195</v>
      </c>
      <c r="B1" s="56"/>
      <c r="C1" s="56"/>
      <c r="D1" s="56"/>
      <c r="E1" s="56"/>
      <c r="F1" s="56"/>
      <c r="G1" s="56"/>
      <c r="H1" s="56"/>
    </row>
    <row r="2" spans="1:8" x14ac:dyDescent="0.25">
      <c r="A2" s="56"/>
      <c r="B2" s="56"/>
      <c r="C2" s="56"/>
      <c r="D2" s="56"/>
      <c r="E2" s="56"/>
      <c r="F2" s="56"/>
      <c r="G2" s="56"/>
      <c r="H2" s="56"/>
    </row>
    <row r="3" spans="1:8" x14ac:dyDescent="0.25">
      <c r="A3" s="56"/>
      <c r="B3" s="56"/>
      <c r="C3" s="56"/>
      <c r="D3" s="56"/>
      <c r="E3" s="56"/>
      <c r="F3" s="56"/>
      <c r="G3" s="56"/>
      <c r="H3" s="56"/>
    </row>
    <row r="4" spans="1:8" ht="15.75" x14ac:dyDescent="0.25">
      <c r="A4" s="57"/>
      <c r="B4" s="57"/>
      <c r="C4" s="57"/>
      <c r="D4" s="57"/>
      <c r="E4" s="57"/>
      <c r="F4" s="57"/>
      <c r="G4" s="57"/>
      <c r="H4" s="57"/>
    </row>
    <row r="5" spans="1:8" ht="71.25" x14ac:dyDescent="0.25">
      <c r="A5" s="6" t="s">
        <v>1</v>
      </c>
      <c r="B5" s="6" t="s">
        <v>196</v>
      </c>
      <c r="C5" s="6" t="s">
        <v>197</v>
      </c>
      <c r="D5" s="6" t="s">
        <v>3</v>
      </c>
      <c r="E5" s="6" t="s">
        <v>198</v>
      </c>
      <c r="F5" s="6" t="s">
        <v>5</v>
      </c>
      <c r="G5" s="6" t="s">
        <v>73</v>
      </c>
      <c r="H5" s="6" t="s">
        <v>199</v>
      </c>
    </row>
    <row r="6" spans="1:8" ht="26.25" customHeight="1" x14ac:dyDescent="0.25">
      <c r="A6" s="58" t="s">
        <v>200</v>
      </c>
      <c r="B6" s="59"/>
      <c r="C6" s="60"/>
      <c r="D6" s="14">
        <f>D7+D10+D13</f>
        <v>120000</v>
      </c>
      <c r="E6" s="14">
        <f>E7+E10+E13</f>
        <v>75074</v>
      </c>
      <c r="F6" s="41">
        <f t="shared" ref="F6:F16" si="0">E6/D6*100</f>
        <v>62.561666666666667</v>
      </c>
      <c r="G6" s="14">
        <f>G7+G10+G13</f>
        <v>-37402.600000000748</v>
      </c>
      <c r="H6" s="41">
        <f>E6/G6*100</f>
        <v>-200.71866661675526</v>
      </c>
    </row>
    <row r="7" spans="1:8" ht="28.5" x14ac:dyDescent="0.25">
      <c r="A7" s="6" t="s">
        <v>201</v>
      </c>
      <c r="B7" s="6">
        <v>861</v>
      </c>
      <c r="C7" s="6" t="s">
        <v>202</v>
      </c>
      <c r="D7" s="14">
        <f>D8+D9</f>
        <v>0</v>
      </c>
      <c r="E7" s="14">
        <f>E8+E9</f>
        <v>0</v>
      </c>
      <c r="F7" s="42">
        <v>0</v>
      </c>
      <c r="G7" s="14">
        <f>G8+G9</f>
        <v>0</v>
      </c>
      <c r="H7" s="42">
        <v>0</v>
      </c>
    </row>
    <row r="8" spans="1:8" ht="45" x14ac:dyDescent="0.25">
      <c r="A8" s="22" t="s">
        <v>203</v>
      </c>
      <c r="B8" s="22">
        <v>861</v>
      </c>
      <c r="C8" s="43" t="s">
        <v>204</v>
      </c>
      <c r="D8" s="23">
        <v>30000</v>
      </c>
      <c r="E8" s="23">
        <v>0</v>
      </c>
      <c r="F8" s="42">
        <f t="shared" si="0"/>
        <v>0</v>
      </c>
      <c r="G8" s="23"/>
      <c r="H8" s="42">
        <v>0</v>
      </c>
    </row>
    <row r="9" spans="1:8" ht="60" x14ac:dyDescent="0.25">
      <c r="A9" s="22" t="s">
        <v>205</v>
      </c>
      <c r="B9" s="22">
        <v>861</v>
      </c>
      <c r="C9" s="43" t="s">
        <v>206</v>
      </c>
      <c r="D9" s="23">
        <v>-30000</v>
      </c>
      <c r="E9" s="23">
        <v>0</v>
      </c>
      <c r="F9" s="42">
        <f t="shared" si="0"/>
        <v>0</v>
      </c>
      <c r="G9" s="23"/>
      <c r="H9" s="42">
        <v>0</v>
      </c>
    </row>
    <row r="10" spans="1:8" ht="28.5" x14ac:dyDescent="0.25">
      <c r="A10" s="6" t="s">
        <v>207</v>
      </c>
      <c r="B10" s="6">
        <v>861</v>
      </c>
      <c r="C10" s="44" t="s">
        <v>208</v>
      </c>
      <c r="D10" s="14">
        <f>D11+D12</f>
        <v>120000</v>
      </c>
      <c r="E10" s="14">
        <f>E11+E12</f>
        <v>75074</v>
      </c>
      <c r="F10" s="41">
        <f t="shared" si="0"/>
        <v>62.561666666666667</v>
      </c>
      <c r="G10" s="14">
        <f>G11+G12</f>
        <v>-119889.80000000075</v>
      </c>
      <c r="H10" s="41">
        <f t="shared" ref="H10:H15" si="1">E10/G10*100</f>
        <v>-62.619171939564112</v>
      </c>
    </row>
    <row r="11" spans="1:8" ht="30" x14ac:dyDescent="0.25">
      <c r="A11" s="22" t="s">
        <v>209</v>
      </c>
      <c r="B11" s="22">
        <v>861</v>
      </c>
      <c r="C11" s="43" t="s">
        <v>210</v>
      </c>
      <c r="D11" s="23">
        <v>-9185213.5999999996</v>
      </c>
      <c r="E11" s="48">
        <v>-9362918.5999999996</v>
      </c>
      <c r="F11" s="42">
        <f t="shared" si="0"/>
        <v>101.93468554721473</v>
      </c>
      <c r="G11" s="23">
        <v>-8088266.4000000004</v>
      </c>
      <c r="H11" s="42">
        <f t="shared" si="1"/>
        <v>115.75927568360012</v>
      </c>
    </row>
    <row r="12" spans="1:8" ht="30" x14ac:dyDescent="0.25">
      <c r="A12" s="22" t="s">
        <v>211</v>
      </c>
      <c r="B12" s="22">
        <v>861</v>
      </c>
      <c r="C12" s="43" t="s">
        <v>212</v>
      </c>
      <c r="D12" s="23">
        <v>9305213.5999999996</v>
      </c>
      <c r="E12" s="48">
        <v>9437992.5999999996</v>
      </c>
      <c r="F12" s="42">
        <f t="shared" si="0"/>
        <v>101.42693124207271</v>
      </c>
      <c r="G12" s="23">
        <v>7968376.5999999996</v>
      </c>
      <c r="H12" s="42">
        <f t="shared" si="1"/>
        <v>118.44310420770023</v>
      </c>
    </row>
    <row r="13" spans="1:8" ht="42.75" x14ac:dyDescent="0.25">
      <c r="A13" s="6" t="s">
        <v>213</v>
      </c>
      <c r="B13" s="6">
        <v>861</v>
      </c>
      <c r="C13" s="44" t="s">
        <v>214</v>
      </c>
      <c r="D13" s="14">
        <f>D14</f>
        <v>0</v>
      </c>
      <c r="E13" s="14">
        <f>E14</f>
        <v>0</v>
      </c>
      <c r="F13" s="41">
        <v>0</v>
      </c>
      <c r="G13" s="14">
        <f>G14</f>
        <v>82487.199999999997</v>
      </c>
      <c r="H13" s="41">
        <f t="shared" si="1"/>
        <v>0</v>
      </c>
    </row>
    <row r="14" spans="1:8" ht="42.75" x14ac:dyDescent="0.25">
      <c r="A14" s="6" t="s">
        <v>215</v>
      </c>
      <c r="B14" s="6">
        <v>861</v>
      </c>
      <c r="C14" s="44" t="s">
        <v>216</v>
      </c>
      <c r="D14" s="14">
        <f>D15+D16</f>
        <v>0</v>
      </c>
      <c r="E14" s="14">
        <f>E15+E16</f>
        <v>0</v>
      </c>
      <c r="F14" s="41">
        <v>0</v>
      </c>
      <c r="G14" s="14">
        <f>G15+G16</f>
        <v>82487.199999999997</v>
      </c>
      <c r="H14" s="41">
        <f t="shared" si="1"/>
        <v>0</v>
      </c>
    </row>
    <row r="15" spans="1:8" ht="75" x14ac:dyDescent="0.25">
      <c r="A15" s="22" t="s">
        <v>217</v>
      </c>
      <c r="B15" s="22">
        <v>861</v>
      </c>
      <c r="C15" s="43" t="s">
        <v>218</v>
      </c>
      <c r="D15" s="23">
        <v>-143000</v>
      </c>
      <c r="E15" s="48">
        <v>-77011.199999999997</v>
      </c>
      <c r="F15" s="42">
        <f t="shared" si="0"/>
        <v>53.85398601398601</v>
      </c>
      <c r="G15" s="23">
        <v>41243.599999999999</v>
      </c>
      <c r="H15" s="42">
        <f t="shared" si="1"/>
        <v>-186.7227885053681</v>
      </c>
    </row>
    <row r="16" spans="1:8" ht="90" x14ac:dyDescent="0.25">
      <c r="A16" s="22" t="s">
        <v>219</v>
      </c>
      <c r="B16" s="22">
        <v>861</v>
      </c>
      <c r="C16" s="43" t="s">
        <v>220</v>
      </c>
      <c r="D16" s="23">
        <v>143000</v>
      </c>
      <c r="E16" s="48">
        <v>77011.199999999997</v>
      </c>
      <c r="F16" s="42">
        <f t="shared" si="0"/>
        <v>53.85398601398601</v>
      </c>
      <c r="G16" s="23">
        <v>41243.599999999999</v>
      </c>
      <c r="H16" s="42">
        <v>0</v>
      </c>
    </row>
  </sheetData>
  <mergeCells count="3">
    <mergeCell ref="A1:H3"/>
    <mergeCell ref="A4:H4"/>
    <mergeCell ref="A6:C6"/>
  </mergeCells>
  <pageMargins left="0.7" right="0.7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 фин-я дефицита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Маргарита Портная</cp:lastModifiedBy>
  <cp:revision>4</cp:revision>
  <cp:lastPrinted>2025-02-27T12:55:59Z</cp:lastPrinted>
  <dcterms:created xsi:type="dcterms:W3CDTF">2006-09-16T00:00:00Z</dcterms:created>
  <dcterms:modified xsi:type="dcterms:W3CDTF">2025-02-27T13:02:23Z</dcterms:modified>
</cp:coreProperties>
</file>