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+МОНИТОРИНГ\за 9 месяцев 2024 года\"/>
    </mc:Choice>
  </mc:AlternateContent>
  <bookViews>
    <workbookView xWindow="0" yWindow="0" windowWidth="28800" windowHeight="11835" activeTab="2"/>
  </bookViews>
  <sheets>
    <sheet name="Доходы" sheetId="1" r:id="rId1"/>
    <sheet name="Расходы" sheetId="2" r:id="rId2"/>
    <sheet name="Источники фин-я дефицита" sheetId="3" r:id="rId3"/>
  </sheets>
  <calcPr calcId="152511"/>
</workbook>
</file>

<file path=xl/calcChain.xml><?xml version="1.0" encoding="utf-8"?>
<calcChain xmlns="http://schemas.openxmlformats.org/spreadsheetml/2006/main">
  <c r="F62" i="2" l="1"/>
  <c r="E64" i="2"/>
  <c r="G64" i="2"/>
  <c r="F16" i="3"/>
  <c r="H15" i="3"/>
  <c r="F15" i="3"/>
  <c r="G14" i="3"/>
  <c r="E14" i="3"/>
  <c r="H14" i="3" s="1"/>
  <c r="D14" i="3"/>
  <c r="G13" i="3"/>
  <c r="D13" i="3"/>
  <c r="H12" i="3"/>
  <c r="F12" i="3"/>
  <c r="H11" i="3"/>
  <c r="F11" i="3"/>
  <c r="H10" i="3"/>
  <c r="G10" i="3"/>
  <c r="E10" i="3"/>
  <c r="D10" i="3"/>
  <c r="D6" i="3" s="1"/>
  <c r="F9" i="3"/>
  <c r="F8" i="3"/>
  <c r="G7" i="3"/>
  <c r="E7" i="3"/>
  <c r="D7" i="3"/>
  <c r="G6" i="3"/>
  <c r="G63" i="2"/>
  <c r="E63" i="2"/>
  <c r="D62" i="2"/>
  <c r="C62" i="2"/>
  <c r="C60" i="2"/>
  <c r="G59" i="2"/>
  <c r="E59" i="2"/>
  <c r="G58" i="2"/>
  <c r="E58" i="2"/>
  <c r="F57" i="2"/>
  <c r="D57" i="2"/>
  <c r="E57" i="2" s="1"/>
  <c r="C57" i="2"/>
  <c r="G56" i="2"/>
  <c r="E56" i="2"/>
  <c r="G55" i="2"/>
  <c r="E55" i="2"/>
  <c r="G53" i="2"/>
  <c r="E53" i="2"/>
  <c r="F52" i="2"/>
  <c r="D52" i="2"/>
  <c r="C52" i="2"/>
  <c r="G51" i="2"/>
  <c r="E51" i="2"/>
  <c r="G50" i="2"/>
  <c r="E50" i="2"/>
  <c r="G49" i="2"/>
  <c r="E49" i="2"/>
  <c r="G48" i="2"/>
  <c r="E48" i="2"/>
  <c r="G47" i="2"/>
  <c r="E47" i="2"/>
  <c r="F46" i="2"/>
  <c r="D46" i="2"/>
  <c r="C46" i="2"/>
  <c r="G45" i="2"/>
  <c r="E45" i="2"/>
  <c r="E44" i="2"/>
  <c r="G43" i="2"/>
  <c r="E43" i="2"/>
  <c r="F42" i="2"/>
  <c r="D42" i="2"/>
  <c r="E42" i="2" s="1"/>
  <c r="C42" i="2"/>
  <c r="G41" i="2"/>
  <c r="E41" i="2"/>
  <c r="G40" i="2"/>
  <c r="E40" i="2"/>
  <c r="F39" i="2"/>
  <c r="D39" i="2"/>
  <c r="C39" i="2"/>
  <c r="G38" i="2"/>
  <c r="E38" i="2"/>
  <c r="G37" i="2"/>
  <c r="E37" i="2"/>
  <c r="G36" i="2"/>
  <c r="E36" i="2"/>
  <c r="G35" i="2"/>
  <c r="E35" i="2"/>
  <c r="G34" i="2"/>
  <c r="E34" i="2"/>
  <c r="G33" i="2"/>
  <c r="E33" i="2"/>
  <c r="F32" i="2"/>
  <c r="D32" i="2"/>
  <c r="C32" i="2"/>
  <c r="G31" i="2"/>
  <c r="E31" i="2"/>
  <c r="F29" i="2"/>
  <c r="D29" i="2"/>
  <c r="C29" i="2"/>
  <c r="G28" i="2"/>
  <c r="E28" i="2"/>
  <c r="G27" i="2"/>
  <c r="E27" i="2"/>
  <c r="G26" i="2"/>
  <c r="E26" i="2"/>
  <c r="F25" i="2"/>
  <c r="D25" i="2"/>
  <c r="C25" i="2"/>
  <c r="G24" i="2"/>
  <c r="E24" i="2"/>
  <c r="G23" i="2"/>
  <c r="E23" i="2"/>
  <c r="G22" i="2"/>
  <c r="E22" i="2"/>
  <c r="G21" i="2"/>
  <c r="E21" i="2"/>
  <c r="F19" i="2"/>
  <c r="D19" i="2"/>
  <c r="C19" i="2"/>
  <c r="G18" i="2"/>
  <c r="E18" i="2"/>
  <c r="G17" i="2"/>
  <c r="E17" i="2"/>
  <c r="G16" i="2"/>
  <c r="E16" i="2"/>
  <c r="F15" i="2"/>
  <c r="D15" i="2"/>
  <c r="C15" i="2"/>
  <c r="G14" i="2"/>
  <c r="E14" i="2"/>
  <c r="F12" i="2"/>
  <c r="D12" i="2"/>
  <c r="E12" i="2" s="1"/>
  <c r="C12" i="2"/>
  <c r="G11" i="2"/>
  <c r="E11" i="2"/>
  <c r="G9" i="2"/>
  <c r="E9" i="2"/>
  <c r="G8" i="2"/>
  <c r="E8" i="2"/>
  <c r="G7" i="2"/>
  <c r="E7" i="2"/>
  <c r="G6" i="2"/>
  <c r="E6" i="2"/>
  <c r="F5" i="2"/>
  <c r="D5" i="2"/>
  <c r="C5" i="2"/>
  <c r="G32" i="1"/>
  <c r="E32" i="1"/>
  <c r="G31" i="1"/>
  <c r="E31" i="1"/>
  <c r="G30" i="1"/>
  <c r="E30" i="1"/>
  <c r="G29" i="1"/>
  <c r="E29" i="1"/>
  <c r="F28" i="1"/>
  <c r="D28" i="1"/>
  <c r="E28" i="1" s="1"/>
  <c r="C28" i="1"/>
  <c r="G27" i="1"/>
  <c r="F27" i="1"/>
  <c r="D27" i="1"/>
  <c r="C27" i="1"/>
  <c r="E27" i="1" s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G17" i="1"/>
  <c r="F17" i="1"/>
  <c r="D17" i="1"/>
  <c r="C17" i="1"/>
  <c r="E17" i="1" s="1"/>
  <c r="G16" i="1"/>
  <c r="G15" i="1"/>
  <c r="E15" i="1"/>
  <c r="G14" i="1"/>
  <c r="E14" i="1"/>
  <c r="G13" i="1"/>
  <c r="E13" i="1"/>
  <c r="G12" i="1"/>
  <c r="G11" i="1"/>
  <c r="E11" i="1"/>
  <c r="F10" i="1"/>
  <c r="D10" i="1"/>
  <c r="E10" i="1" s="1"/>
  <c r="C10" i="1"/>
  <c r="G9" i="1"/>
  <c r="E9" i="1"/>
  <c r="F8" i="1"/>
  <c r="E8" i="1"/>
  <c r="D8" i="1"/>
  <c r="G8" i="1" s="1"/>
  <c r="C8" i="1"/>
  <c r="G7" i="1"/>
  <c r="E7" i="1"/>
  <c r="F6" i="1"/>
  <c r="F5" i="1" s="1"/>
  <c r="F4" i="1" s="1"/>
  <c r="D6" i="1"/>
  <c r="G6" i="1" s="1"/>
  <c r="C6" i="1"/>
  <c r="E13" i="3" l="1"/>
  <c r="H13" i="3" s="1"/>
  <c r="E6" i="3"/>
  <c r="H6" i="3" s="1"/>
  <c r="F10" i="3"/>
  <c r="G57" i="2"/>
  <c r="E52" i="2"/>
  <c r="G39" i="2"/>
  <c r="E39" i="2"/>
  <c r="G29" i="2"/>
  <c r="E29" i="2"/>
  <c r="G19" i="2"/>
  <c r="E19" i="2"/>
  <c r="E25" i="2"/>
  <c r="E15" i="2"/>
  <c r="G62" i="2"/>
  <c r="G52" i="2"/>
  <c r="G46" i="2"/>
  <c r="G32" i="2"/>
  <c r="F4" i="2"/>
  <c r="G12" i="2"/>
  <c r="G5" i="2"/>
  <c r="E6" i="1"/>
  <c r="G10" i="1"/>
  <c r="G28" i="1"/>
  <c r="E5" i="2"/>
  <c r="G15" i="2"/>
  <c r="G25" i="2"/>
  <c r="E32" i="2"/>
  <c r="G42" i="2"/>
  <c r="E46" i="2"/>
  <c r="E62" i="2"/>
  <c r="C5" i="1"/>
  <c r="C4" i="1" s="1"/>
  <c r="C4" i="2"/>
  <c r="D5" i="1"/>
  <c r="D4" i="2"/>
  <c r="F6" i="3" l="1"/>
  <c r="E4" i="2"/>
  <c r="G4" i="2"/>
  <c r="G5" i="1"/>
  <c r="D4" i="1"/>
  <c r="E5" i="1"/>
  <c r="E4" i="1" l="1"/>
  <c r="G4" i="1"/>
</calcChain>
</file>

<file path=xl/sharedStrings.xml><?xml version="1.0" encoding="utf-8"?>
<sst xmlns="http://schemas.openxmlformats.org/spreadsheetml/2006/main" count="232" uniqueCount="220">
  <si>
    <t>Код бюджетной классификации</t>
  </si>
  <si>
    <t>Наименование показателей</t>
  </si>
  <si>
    <t>Бюджетные назначения на 2024 г., тыс. руб.</t>
  </si>
  <si>
    <t>Фактическое исполнение за 9 месяцев 2024 г., тыс. руб.</t>
  </si>
  <si>
    <t>% исполнения годового плана</t>
  </si>
  <si>
    <t>Фактическое исполнение за  9 месяцев 2024., тыс. руб.</t>
  </si>
  <si>
    <t>Темпы роста
к соответствующему периоду прошлого года, %</t>
  </si>
  <si>
    <t>Доходы бюджета, всего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</si>
  <si>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</si>
  <si>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</si>
  <si>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</si>
  <si>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</si>
  <si>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</si>
  <si>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</si>
  <si>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</si>
  <si>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</si>
  <si>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</si>
  <si>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</si>
  <si>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</si>
  <si>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</si>
  <si>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</si>
  <si>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</si>
  <si>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</si>
  <si>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</si>
  <si>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</si>
  <si>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</si>
  <si>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</si>
  <si>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Налог, взимаемый в связи 
с применением патентной системы налогообложения</t>
  </si>
  <si>
    <t>1.08.00.00.0.00.0.000</t>
  </si>
  <si>
    <t>Государственная пошлина</t>
  </si>
  <si>
    <t>1.09.00.00.0.00.0.000</t>
  </si>
  <si>
    <t>Задолженность и перерасчеты по отмененным налогам, сборам и иным обязательным платежам</t>
  </si>
  <si>
    <t>-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</si>
  <si>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</si>
  <si>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</si>
  <si>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</si>
  <si>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</si>
  <si>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</si>
  <si>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</si>
  <si>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1.11.09.00.0.00.0.000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</si>
  <si>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</si>
  <si>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</si>
  <si>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</si>
  <si>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</si>
  <si>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</si>
  <si>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</si>
  <si>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 xml:space="preserve">Доходы от продажи материальных 
и нематериальных активов
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</si>
  <si>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</si>
  <si>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</si>
  <si>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</si>
  <si>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</si>
  <si>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1.18.00.00.0.00.0.000</t>
  </si>
  <si>
    <t xml:space="preserve">Поступления (перечисления) 
по урегулированию расчетов между бюджетами бюджетной системы Российской Федерации
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</si>
  <si>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</si>
  <si>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</si>
  <si>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</si>
  <si>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</si>
  <si>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</si>
  <si>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Дотации бюджетам субъектов Российской Федерации 
и муниципальных образований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</si>
  <si>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</si>
  <si>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</si>
  <si>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</si>
  <si>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Субвенции бюджетам субъектов Российской Федерации 
и муниципальных образований</t>
  </si>
  <si>
    <t>2.02.04.00.0.00.0.000</t>
  </si>
  <si>
    <t>Иные межбюджетные трансферты</t>
  </si>
  <si>
    <t>2.08.00.00.0.00.0.000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</si>
  <si>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</si>
  <si>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</si>
  <si>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</si>
  <si>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КФСР</t>
  </si>
  <si>
    <t>Наименование КФСР</t>
  </si>
  <si>
    <t>Расходы бюджета, всего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</si>
  <si>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</si>
  <si>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</si>
  <si>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</si>
  <si>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</si>
  <si>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</si>
  <si>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</si>
  <si>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</si>
  <si>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</si>
  <si>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</si>
  <si>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</si>
  <si>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</si>
  <si>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</si>
  <si>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</si>
  <si>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</si>
  <si>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</si>
  <si>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</si>
  <si>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</si>
  <si>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 xml:space="preserve">Мобилизационная и вневойсковая  подготовка </t>
  </si>
  <si>
    <t>0204</t>
  </si>
  <si>
    <t>Мобилизационная подготовка экономики</t>
  </si>
  <si>
    <t>0300</t>
  </si>
  <si>
    <t xml:space="preserve">Национальная безопасность и правоохранительная деятельность 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</si>
  <si>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</si>
  <si>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</si>
  <si>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</si>
  <si>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</si>
  <si>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</si>
  <si>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</si>
  <si>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</si>
  <si>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</si>
  <si>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</si>
  <si>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</si>
  <si>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</si>
  <si>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</si>
  <si>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</si>
  <si>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</si>
  <si>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</si>
  <si>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</si>
  <si>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</si>
  <si>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</si>
  <si>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</si>
  <si>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 xml:space="preserve">Жилищно- коммунальное хозяйство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</si>
  <si>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</si>
  <si>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</si>
  <si>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</si>
  <si>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</si>
  <si>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</si>
  <si>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</si>
  <si>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</si>
  <si>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</si>
  <si>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</si>
  <si>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</si>
  <si>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</si>
  <si>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</si>
  <si>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</si>
  <si>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</si>
  <si>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</si>
  <si>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</si>
  <si>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</si>
  <si>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</si>
  <si>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</si>
  <si>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</si>
  <si>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</si>
  <si>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</si>
  <si>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</si>
  <si>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</si>
  <si>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</si>
  <si>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</si>
  <si>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</si>
  <si>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 и киноматография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</si>
  <si>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</si>
  <si>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</si>
  <si>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</si>
  <si>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</si>
  <si>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</si>
  <si>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 xml:space="preserve">Здравоохранение 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</si>
  <si>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</si>
  <si>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</si>
  <si>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</si>
  <si>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</si>
  <si>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</si>
  <si>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</si>
  <si>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1000</t>
  </si>
  <si>
    <t xml:space="preserve">Социальная политика 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</si>
  <si>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</si>
  <si>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</si>
  <si>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</si>
  <si>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</si>
  <si>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</si>
  <si>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</si>
  <si>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</si>
  <si>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</si>
  <si>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</si>
  <si>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</si>
  <si>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</si>
  <si>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</si>
  <si>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</si>
  <si>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</si>
  <si>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</si>
  <si>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</si>
  <si>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</si>
  <si>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</si>
  <si>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</si>
  <si>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</si>
  <si>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</si>
  <si>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</si>
  <si>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</si>
  <si>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</si>
  <si>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</si>
  <si>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</si>
  <si>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</si>
  <si>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</si>
  <si>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</si>
  <si>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</si>
  <si>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</si>
  <si>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</si>
  <si>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</si>
  <si>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</si>
  <si>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</si>
  <si>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</si>
  <si>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Темпы роста к соответствующему периоду прошлого года, %</t>
  </si>
  <si>
    <t>Всего средств, направленных на покрытие дефицита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</si>
  <si>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</si>
  <si>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</si>
  <si>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</si>
  <si>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</si>
  <si>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</si>
  <si>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</si>
  <si>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</si>
  <si>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</si>
  <si>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</si>
  <si>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</si>
  <si>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</si>
  <si>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</si>
  <si>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</si>
  <si>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</si>
  <si>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</si>
  <si>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</si>
  <si>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</si>
  <si>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</si>
  <si>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</si>
  <si>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</si>
  <si>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Фактическое исполнение за 9 месяцев 2023 г., тыс. руб.</t>
  </si>
  <si>
    <t>1402</t>
  </si>
  <si>
    <t>Иные дотации</t>
  </si>
  <si>
    <t>БЮДЖЕТНЫЕ АССИГНОВАНИЯ ПО ИСТОЧНИКАМ ДЕФИЦИТА БЮДЖЕТА МУНИЦИПАЛЬНОГО РАЙОНА "БЕЛГОРОДСКИЙ РАЙОН" БЕЛГОРОДСКОЙ ОБЛАСТИ ЗА 9 МЕСЯЦЕВ 2024 ГОДА В СРАВНЕНИИ С СООТВЕТСТВУЮЩИМ ПЕРИОДОМ ПРОШЛОГО ГОДА</t>
  </si>
  <si>
    <t>Сведения об исполнении бюджета муниципального района «Белгородский район» Белгородской области по разделам и подразделам классификации расходов бюджета за 9 месяцев 2024 года в сравнении с запланированными значениями на соответствующий финансовый год</t>
  </si>
  <si>
    <t>Сведения об исполнении доходов бюджета муниципального района «Белгородский район» Белгородской области 
за 9 месяцев 2024 года в сравнении с запланированными значениями на соответствующий финансовый год и с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</si>
</sst>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scheme val="minor"/>
    </font>
    <font>
      <sz val="11"/>
      <name val="Calibri"/>
      <scheme val="minor"/>
    </font>
    <font>
      <b/>
      <sz val="12"/>
      <color theme="1"/>
      <name val="Times New Roman"/>
    </font>
    <font>
      <b/>
      <sz val="12"/>
      <name val="Times New Roman"/>
    </font>
    <font>
      <b/>
      <sz val="11"/>
      <name val="Times New Roman"/>
    </font>
    <font>
      <sz val="11"/>
      <name val="Times New Roman"/>
    </font>
    <font>
      <b/>
      <sz val="10"/>
      <name val="Arial"/>
    </font>
    <font>
      <b/>
      <sz val="11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4" fillId="0" borderId="2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 wrapText="1"/>
    </xf>
    <xf numFmtId="165" fontId="0" fillId="0" borderId="0" xfId="0" applyNumberFormat="1"/>
    <xf numFmtId="49" fontId="0" fillId="0" borderId="0" xfId="0" applyNumberFormat="1"/>
    <xf numFmtId="164" fontId="4" fillId="0" borderId="0" xfId="0" applyNumberFormat="1" applyFont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164" fontId="4" fillId="2" borderId="2" xfId="0" applyNumberFormat="1" applyFont="1" applyFill="1" applyBorder="1" applyAlignment="1" applyProtection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 applyProtection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164" fontId="5" fillId="0" borderId="2" xfId="0" applyNumberFormat="1" applyFont="1" applyBorder="1" applyAlignment="1" applyProtection="1">
      <alignment horizontal="center" vertical="center" wrapText="1"/>
    </xf>
    <xf numFmtId="165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right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workbookViewId="0">
      <selection activeCell="L5" sqref="L5"/>
    </sheetView>
  </sheetViews>
  <sheetFormatPr defaultRowHeight="15" x14ac:dyDescent="0.25"/>
  <cols>
    <col min="1" max="1" width="21" customWidth="1"/>
    <col min="2" max="2" width="45.42578125" style="1" customWidth="1"/>
    <col min="3" max="3" width="18.28515625" customWidth="1"/>
    <col min="4" max="4" width="19.42578125" customWidth="1"/>
    <col min="5" max="5" width="17.5703125" customWidth="1"/>
    <col min="6" max="6" width="18.7109375" style="2" customWidth="1"/>
    <col min="7" max="7" width="21" customWidth="1"/>
  </cols>
  <sheetData>
    <row r="1" spans="1:9" ht="60.75" customHeight="1" x14ac:dyDescent="0.25">
      <c r="A1" s="46" t="s">
        <v>219</v>
      </c>
      <c r="B1" s="46"/>
      <c r="C1" s="46"/>
      <c r="D1" s="46"/>
      <c r="E1" s="46"/>
      <c r="F1" s="46"/>
      <c r="G1" s="46"/>
    </row>
    <row r="2" spans="1:9" ht="15.75" x14ac:dyDescent="0.25">
      <c r="A2" s="3"/>
      <c r="B2" s="3"/>
      <c r="C2" s="3"/>
      <c r="D2" s="3"/>
      <c r="E2" s="3"/>
      <c r="F2" s="4"/>
      <c r="G2" s="5"/>
    </row>
    <row r="3" spans="1:9" ht="96" customHeight="1" x14ac:dyDescent="0.25">
      <c r="A3" s="6" t="s">
        <v>0</v>
      </c>
      <c r="B3" s="6" t="s">
        <v>1</v>
      </c>
      <c r="C3" s="7" t="s">
        <v>2</v>
      </c>
      <c r="D3" s="7" t="s">
        <v>3</v>
      </c>
      <c r="E3" s="6" t="s">
        <v>4</v>
      </c>
      <c r="F3" s="8" t="s">
        <v>5</v>
      </c>
      <c r="G3" s="9" t="s">
        <v>6</v>
      </c>
    </row>
    <row r="4" spans="1:9" ht="24" customHeight="1" x14ac:dyDescent="0.25">
      <c r="A4" s="47" t="s">
        <v>7</v>
      </c>
      <c r="B4" s="48"/>
      <c r="C4" s="10">
        <f>C5+C27</f>
        <v>9030822.1999999993</v>
      </c>
      <c r="D4" s="11">
        <f>D5+D27</f>
        <v>6108396.3999999994</v>
      </c>
      <c r="E4" s="12">
        <f t="shared" ref="E4:E9" si="0">D4/C4*100</f>
        <v>67.63942711661403</v>
      </c>
      <c r="F4" s="11">
        <f>F5+F27</f>
        <v>5286040.2</v>
      </c>
      <c r="G4" s="13">
        <f t="shared" ref="G4:G9" si="1">D4/F4*100</f>
        <v>115.55713102598047</v>
      </c>
      <c r="H4" s="14"/>
    </row>
    <row r="5" spans="1:9" ht="28.5" x14ac:dyDescent="0.25">
      <c r="A5" s="6" t="s">
        <v>8</v>
      </c>
      <c r="B5" s="6" t="s">
        <v>9</v>
      </c>
      <c r="C5" s="15">
        <f>C6+C8+C10+C15+C17+C21+C22+C23+C24+C25+C16</f>
        <v>2035681</v>
      </c>
      <c r="D5" s="16">
        <f>D6+D8+D10+D15+D17+D21+D22+D23+D24+D25+D16+D26</f>
        <v>1548352.9000000001</v>
      </c>
      <c r="E5" s="17">
        <f t="shared" si="0"/>
        <v>76.060684360663586</v>
      </c>
      <c r="F5" s="18">
        <f>F6+F8+F10+F15+F17+F21+F22+F23+F24+F25+F16</f>
        <v>1193093.9999999998</v>
      </c>
      <c r="G5" s="17">
        <f t="shared" si="1"/>
        <v>129.77627077162407</v>
      </c>
      <c r="H5" s="19"/>
      <c r="I5" s="20"/>
    </row>
    <row r="6" spans="1:9" ht="28.5" x14ac:dyDescent="0.25">
      <c r="A6" s="6" t="s">
        <v>10</v>
      </c>
      <c r="B6" s="6" t="s">
        <v>11</v>
      </c>
      <c r="C6" s="16">
        <f>C7</f>
        <v>1728179</v>
      </c>
      <c r="D6" s="15">
        <f>D7</f>
        <v>1310126.3</v>
      </c>
      <c r="E6" s="21">
        <f t="shared" si="0"/>
        <v>75.809641246653271</v>
      </c>
      <c r="F6" s="22">
        <f>F7</f>
        <v>948503</v>
      </c>
      <c r="G6" s="17">
        <f t="shared" si="1"/>
        <v>138.12568858506512</v>
      </c>
      <c r="H6" s="19"/>
    </row>
    <row r="7" spans="1:9" x14ac:dyDescent="0.25">
      <c r="A7" s="23" t="s">
        <v>12</v>
      </c>
      <c r="B7" s="23" t="s">
        <v>13</v>
      </c>
      <c r="C7" s="24">
        <v>1728179</v>
      </c>
      <c r="D7" s="25">
        <v>1310126.3</v>
      </c>
      <c r="E7" s="26">
        <f t="shared" si="0"/>
        <v>75.809641246653271</v>
      </c>
      <c r="F7" s="27">
        <v>948503</v>
      </c>
      <c r="G7" s="26">
        <f t="shared" si="1"/>
        <v>138.12568858506512</v>
      </c>
      <c r="H7" s="19"/>
    </row>
    <row r="8" spans="1:9" ht="42.75" x14ac:dyDescent="0.25">
      <c r="A8" s="6" t="s">
        <v>14</v>
      </c>
      <c r="B8" s="6" t="s">
        <v>15</v>
      </c>
      <c r="C8" s="16">
        <f>C9</f>
        <v>85537</v>
      </c>
      <c r="D8" s="15">
        <f>D9</f>
        <v>61162.5</v>
      </c>
      <c r="E8" s="21">
        <f t="shared" si="0"/>
        <v>71.504144405345059</v>
      </c>
      <c r="F8" s="22">
        <f>F9</f>
        <v>63394.2</v>
      </c>
      <c r="G8" s="17">
        <f t="shared" si="1"/>
        <v>96.479646402983249</v>
      </c>
      <c r="H8" s="19"/>
    </row>
    <row r="9" spans="1:9" ht="45" x14ac:dyDescent="0.25">
      <c r="A9" s="23" t="s">
        <v>16</v>
      </c>
      <c r="B9" s="23" t="s">
        <v>17</v>
      </c>
      <c r="C9" s="24">
        <v>85537</v>
      </c>
      <c r="D9" s="25">
        <v>61162.5</v>
      </c>
      <c r="E9" s="26">
        <f t="shared" si="0"/>
        <v>71.504144405345059</v>
      </c>
      <c r="F9" s="27">
        <v>63394.2</v>
      </c>
      <c r="G9" s="26">
        <f t="shared" si="1"/>
        <v>96.479646402983249</v>
      </c>
      <c r="H9" s="19"/>
    </row>
    <row r="10" spans="1:9" ht="28.5" x14ac:dyDescent="0.25">
      <c r="A10" s="6" t="s">
        <v>18</v>
      </c>
      <c r="B10" s="6" t="s">
        <v>19</v>
      </c>
      <c r="C10" s="16">
        <f>C11+C12+C13+C14</f>
        <v>79802</v>
      </c>
      <c r="D10" s="15">
        <f>D11+D12+D13+D14</f>
        <v>67964.800000000003</v>
      </c>
      <c r="E10" s="21">
        <f t="shared" ref="E10:E32" si="2">D10/C10*100</f>
        <v>85.166787799804524</v>
      </c>
      <c r="F10" s="22">
        <f>F11+F12+F13+F14</f>
        <v>65986.600000000006</v>
      </c>
      <c r="G10" s="17">
        <f t="shared" ref="G10:G32" si="3">D10/F10*100</f>
        <v>102.99788138803937</v>
      </c>
      <c r="H10" s="19"/>
    </row>
    <row r="11" spans="1:9" ht="30" x14ac:dyDescent="0.25">
      <c r="A11" s="23" t="s">
        <v>20</v>
      </c>
      <c r="B11" s="23" t="s">
        <v>21</v>
      </c>
      <c r="C11" s="24">
        <v>6633</v>
      </c>
      <c r="D11" s="25">
        <v>7013.7</v>
      </c>
      <c r="E11" s="26">
        <f t="shared" si="2"/>
        <v>105.73948439620082</v>
      </c>
      <c r="F11" s="27">
        <v>11240.3</v>
      </c>
      <c r="G11" s="26">
        <f t="shared" si="3"/>
        <v>62.397800770442068</v>
      </c>
      <c r="H11" s="19"/>
    </row>
    <row r="12" spans="1:9" ht="30" x14ac:dyDescent="0.25">
      <c r="A12" s="23" t="s">
        <v>22</v>
      </c>
      <c r="B12" s="23" t="s">
        <v>23</v>
      </c>
      <c r="C12" s="25">
        <v>0</v>
      </c>
      <c r="D12" s="24">
        <v>67.5</v>
      </c>
      <c r="E12" s="28">
        <v>0</v>
      </c>
      <c r="F12" s="29">
        <v>-944.7</v>
      </c>
      <c r="G12" s="26">
        <f t="shared" si="3"/>
        <v>-7.1451254366465546</v>
      </c>
      <c r="H12" s="19"/>
    </row>
    <row r="13" spans="1:9" x14ac:dyDescent="0.25">
      <c r="A13" s="23" t="s">
        <v>24</v>
      </c>
      <c r="B13" s="23" t="s">
        <v>25</v>
      </c>
      <c r="C13" s="24">
        <v>13578</v>
      </c>
      <c r="D13" s="25">
        <v>1939.4</v>
      </c>
      <c r="E13" s="26">
        <f t="shared" si="2"/>
        <v>14.283399617027545</v>
      </c>
      <c r="F13" s="27">
        <v>21168.9</v>
      </c>
      <c r="G13" s="26">
        <f t="shared" si="3"/>
        <v>9.1615530329870705</v>
      </c>
      <c r="H13" s="19"/>
    </row>
    <row r="14" spans="1:9" ht="45" x14ac:dyDescent="0.25">
      <c r="A14" s="23" t="s">
        <v>26</v>
      </c>
      <c r="B14" s="23" t="s">
        <v>27</v>
      </c>
      <c r="C14" s="25">
        <v>59591</v>
      </c>
      <c r="D14" s="24">
        <v>58944.2</v>
      </c>
      <c r="E14" s="28">
        <f t="shared" si="2"/>
        <v>98.914601198167503</v>
      </c>
      <c r="F14" s="29">
        <v>34522.1</v>
      </c>
      <c r="G14" s="26">
        <f t="shared" si="3"/>
        <v>170.7433788790369</v>
      </c>
      <c r="H14" s="19"/>
    </row>
    <row r="15" spans="1:9" ht="28.5" x14ac:dyDescent="0.25">
      <c r="A15" s="6" t="s">
        <v>28</v>
      </c>
      <c r="B15" s="6" t="s">
        <v>29</v>
      </c>
      <c r="C15" s="15">
        <v>22124</v>
      </c>
      <c r="D15" s="16">
        <v>10448.5</v>
      </c>
      <c r="E15" s="17">
        <f t="shared" si="2"/>
        <v>47.226993310432107</v>
      </c>
      <c r="F15" s="18">
        <v>16367</v>
      </c>
      <c r="G15" s="17">
        <f t="shared" si="3"/>
        <v>63.838822019918126</v>
      </c>
      <c r="H15" s="19"/>
    </row>
    <row r="16" spans="1:9" ht="42.75" x14ac:dyDescent="0.25">
      <c r="A16" s="6" t="s">
        <v>30</v>
      </c>
      <c r="B16" s="6" t="s">
        <v>31</v>
      </c>
      <c r="C16" s="16">
        <v>0</v>
      </c>
      <c r="D16" s="15">
        <v>-1.3</v>
      </c>
      <c r="E16" s="21" t="s">
        <v>32</v>
      </c>
      <c r="F16" s="22">
        <v>-2</v>
      </c>
      <c r="G16" s="17">
        <f t="shared" si="3"/>
        <v>65</v>
      </c>
      <c r="H16" s="19"/>
    </row>
    <row r="17" spans="1:8" ht="42.75" x14ac:dyDescent="0.25">
      <c r="A17" s="6" t="s">
        <v>33</v>
      </c>
      <c r="B17" s="6" t="s">
        <v>34</v>
      </c>
      <c r="C17" s="15">
        <f>C18+C19+C20</f>
        <v>90205</v>
      </c>
      <c r="D17" s="16">
        <f>D18+D19+D20</f>
        <v>58936.6</v>
      </c>
      <c r="E17" s="17">
        <f t="shared" si="2"/>
        <v>65.336289562662813</v>
      </c>
      <c r="F17" s="18">
        <f>F18+F19+F20</f>
        <v>54612.4</v>
      </c>
      <c r="G17" s="17">
        <f t="shared" si="3"/>
        <v>107.91798199676263</v>
      </c>
      <c r="H17" s="19"/>
    </row>
    <row r="18" spans="1:8" ht="30" x14ac:dyDescent="0.25">
      <c r="A18" s="23" t="s">
        <v>35</v>
      </c>
      <c r="B18" s="23" t="s">
        <v>36</v>
      </c>
      <c r="C18" s="25">
        <v>143</v>
      </c>
      <c r="D18" s="24">
        <v>0</v>
      </c>
      <c r="E18" s="28">
        <v>0</v>
      </c>
      <c r="F18" s="29">
        <v>1.3</v>
      </c>
      <c r="G18" s="17">
        <f>D18/F18*100</f>
        <v>0</v>
      </c>
      <c r="H18" s="19"/>
    </row>
    <row r="19" spans="1:8" ht="120" x14ac:dyDescent="0.25">
      <c r="A19" s="23" t="s">
        <v>37</v>
      </c>
      <c r="B19" s="23" t="s">
        <v>38</v>
      </c>
      <c r="C19" s="24">
        <v>81879</v>
      </c>
      <c r="D19" s="25">
        <v>52772.5</v>
      </c>
      <c r="E19" s="26">
        <f t="shared" si="2"/>
        <v>64.451813041194939</v>
      </c>
      <c r="F19" s="27">
        <v>48040.9</v>
      </c>
      <c r="G19" s="26">
        <f t="shared" si="3"/>
        <v>109.84910773944701</v>
      </c>
      <c r="H19" s="19"/>
    </row>
    <row r="20" spans="1:8" ht="105" x14ac:dyDescent="0.25">
      <c r="A20" s="23" t="s">
        <v>39</v>
      </c>
      <c r="B20" s="23" t="s">
        <v>40</v>
      </c>
      <c r="C20" s="25">
        <v>8183</v>
      </c>
      <c r="D20" s="24">
        <v>6164.1</v>
      </c>
      <c r="E20" s="28">
        <f t="shared" si="2"/>
        <v>75.328119271660768</v>
      </c>
      <c r="F20" s="29">
        <v>6570.2</v>
      </c>
      <c r="G20" s="26">
        <f t="shared" si="3"/>
        <v>93.819061824602002</v>
      </c>
      <c r="H20" s="19"/>
    </row>
    <row r="21" spans="1:8" ht="28.5" x14ac:dyDescent="0.25">
      <c r="A21" s="6" t="s">
        <v>41</v>
      </c>
      <c r="B21" s="6" t="s">
        <v>42</v>
      </c>
      <c r="C21" s="15">
        <v>3139</v>
      </c>
      <c r="D21" s="16">
        <v>3141.1</v>
      </c>
      <c r="E21" s="17">
        <f t="shared" si="2"/>
        <v>100.06690028671552</v>
      </c>
      <c r="F21" s="18">
        <v>4888.2</v>
      </c>
      <c r="G21" s="17">
        <f t="shared" si="3"/>
        <v>64.25882738022176</v>
      </c>
      <c r="H21" s="19"/>
    </row>
    <row r="22" spans="1:8" ht="28.5" x14ac:dyDescent="0.25">
      <c r="A22" s="6" t="s">
        <v>43</v>
      </c>
      <c r="B22" s="6" t="s">
        <v>44</v>
      </c>
      <c r="C22" s="16">
        <v>842</v>
      </c>
      <c r="D22" s="15">
        <v>980.9</v>
      </c>
      <c r="E22" s="21">
        <f t="shared" si="2"/>
        <v>116.49643705463181</v>
      </c>
      <c r="F22" s="22">
        <v>277</v>
      </c>
      <c r="G22" s="17">
        <f t="shared" si="3"/>
        <v>354.11552346570392</v>
      </c>
      <c r="H22" s="19"/>
    </row>
    <row r="23" spans="1:8" ht="42.75" x14ac:dyDescent="0.25">
      <c r="A23" s="6" t="s">
        <v>45</v>
      </c>
      <c r="B23" s="6" t="s">
        <v>46</v>
      </c>
      <c r="C23" s="15">
        <v>14984</v>
      </c>
      <c r="D23" s="16">
        <v>29850.9</v>
      </c>
      <c r="E23" s="17">
        <f t="shared" si="2"/>
        <v>199.21849973304859</v>
      </c>
      <c r="F23" s="18">
        <v>32937.4</v>
      </c>
      <c r="G23" s="17">
        <f t="shared" si="3"/>
        <v>90.629193561118967</v>
      </c>
      <c r="H23" s="19"/>
    </row>
    <row r="24" spans="1:8" ht="28.5" x14ac:dyDescent="0.25">
      <c r="A24" s="6" t="s">
        <v>47</v>
      </c>
      <c r="B24" s="6" t="s">
        <v>48</v>
      </c>
      <c r="C24" s="16">
        <v>9999</v>
      </c>
      <c r="D24" s="15">
        <v>4577.6000000000004</v>
      </c>
      <c r="E24" s="21">
        <f t="shared" si="2"/>
        <v>45.780578057805783</v>
      </c>
      <c r="F24" s="22">
        <v>5602.2</v>
      </c>
      <c r="G24" s="17">
        <f t="shared" si="3"/>
        <v>81.710756488522378</v>
      </c>
      <c r="H24" s="19"/>
    </row>
    <row r="25" spans="1:8" ht="28.5" x14ac:dyDescent="0.25">
      <c r="A25" s="6" t="s">
        <v>49</v>
      </c>
      <c r="B25" s="6" t="s">
        <v>50</v>
      </c>
      <c r="C25" s="15">
        <v>870</v>
      </c>
      <c r="D25" s="16">
        <v>900.4</v>
      </c>
      <c r="E25" s="17">
        <f t="shared" si="2"/>
        <v>103.49425287356323</v>
      </c>
      <c r="F25" s="18">
        <v>528</v>
      </c>
      <c r="G25" s="17">
        <f t="shared" si="3"/>
        <v>170.53030303030303</v>
      </c>
      <c r="H25" s="19"/>
    </row>
    <row r="26" spans="1:8" ht="71.25" x14ac:dyDescent="0.25">
      <c r="A26" s="6" t="s">
        <v>51</v>
      </c>
      <c r="B26" s="6" t="s">
        <v>52</v>
      </c>
      <c r="C26" s="16">
        <v>0</v>
      </c>
      <c r="D26" s="15">
        <v>264.60000000000002</v>
      </c>
      <c r="E26" s="21" t="s">
        <v>32</v>
      </c>
      <c r="F26" s="22" t="s">
        <v>32</v>
      </c>
      <c r="G26" s="17" t="s">
        <v>32</v>
      </c>
      <c r="H26" s="19"/>
    </row>
    <row r="27" spans="1:8" ht="28.5" x14ac:dyDescent="0.25">
      <c r="A27" s="6" t="s">
        <v>53</v>
      </c>
      <c r="B27" s="6" t="s">
        <v>54</v>
      </c>
      <c r="C27" s="22">
        <f>C29+C30+C31+C32</f>
        <v>6995141.2000000002</v>
      </c>
      <c r="D27" s="18">
        <f>D29+D30+D31+D32+D33+D34</f>
        <v>4560043.4999999991</v>
      </c>
      <c r="E27" s="30">
        <f t="shared" si="2"/>
        <v>65.188726998105466</v>
      </c>
      <c r="F27" s="18">
        <f>F29+F30+F31+F32+F33+F34</f>
        <v>4092946.2</v>
      </c>
      <c r="G27" s="30">
        <f t="shared" si="3"/>
        <v>111.41225115541462</v>
      </c>
      <c r="H27" s="19"/>
    </row>
    <row r="28" spans="1:8" ht="42.75" x14ac:dyDescent="0.25">
      <c r="A28" s="6" t="s">
        <v>55</v>
      </c>
      <c r="B28" s="6" t="s">
        <v>56</v>
      </c>
      <c r="C28" s="18">
        <f>C29+C30+C31+C32</f>
        <v>6995141.2000000002</v>
      </c>
      <c r="D28" s="22">
        <f>D29+D30+D31+D32</f>
        <v>4560809.3999999994</v>
      </c>
      <c r="E28" s="31">
        <f t="shared" si="2"/>
        <v>65.199676026553959</v>
      </c>
      <c r="F28" s="22">
        <f>F29+F30+F31+F32</f>
        <v>4094130.6</v>
      </c>
      <c r="G28" s="30">
        <f t="shared" si="3"/>
        <v>111.39872772988726</v>
      </c>
      <c r="H28" s="19"/>
    </row>
    <row r="29" spans="1:8" ht="42.75" x14ac:dyDescent="0.25">
      <c r="A29" s="6" t="s">
        <v>57</v>
      </c>
      <c r="B29" s="6" t="s">
        <v>58</v>
      </c>
      <c r="C29" s="22">
        <v>518515.5</v>
      </c>
      <c r="D29" s="18">
        <v>390887</v>
      </c>
      <c r="E29" s="30">
        <f t="shared" si="2"/>
        <v>75.385788852985115</v>
      </c>
      <c r="F29" s="18">
        <v>656156</v>
      </c>
      <c r="G29" s="30">
        <f t="shared" si="3"/>
        <v>59.572266351294509</v>
      </c>
      <c r="H29" s="19"/>
    </row>
    <row r="30" spans="1:8" ht="42.75" x14ac:dyDescent="0.25">
      <c r="A30" s="6" t="s">
        <v>59</v>
      </c>
      <c r="B30" s="6" t="s">
        <v>60</v>
      </c>
      <c r="C30" s="18">
        <v>652183.6</v>
      </c>
      <c r="D30" s="22">
        <v>363656.7</v>
      </c>
      <c r="E30" s="31">
        <f t="shared" si="2"/>
        <v>55.759865780126951</v>
      </c>
      <c r="F30" s="22">
        <v>282126.40000000002</v>
      </c>
      <c r="G30" s="30">
        <f t="shared" si="3"/>
        <v>128.89850081381962</v>
      </c>
      <c r="H30" s="19"/>
    </row>
    <row r="31" spans="1:8" ht="42.75" x14ac:dyDescent="0.25">
      <c r="A31" s="6" t="s">
        <v>61</v>
      </c>
      <c r="B31" s="6" t="s">
        <v>62</v>
      </c>
      <c r="C31" s="22">
        <v>4574467.9000000004</v>
      </c>
      <c r="D31" s="18">
        <v>2973023.6</v>
      </c>
      <c r="E31" s="30">
        <f t="shared" si="2"/>
        <v>64.991681327570362</v>
      </c>
      <c r="F31" s="18">
        <v>2858477.1</v>
      </c>
      <c r="G31" s="30">
        <f t="shared" si="3"/>
        <v>104.00725617147677</v>
      </c>
      <c r="H31" s="19"/>
    </row>
    <row r="32" spans="1:8" ht="28.5" x14ac:dyDescent="0.25">
      <c r="A32" s="6" t="s">
        <v>63</v>
      </c>
      <c r="B32" s="6" t="s">
        <v>64</v>
      </c>
      <c r="C32" s="18">
        <v>1249974.2</v>
      </c>
      <c r="D32" s="22">
        <v>833242.1</v>
      </c>
      <c r="E32" s="31">
        <f t="shared" si="2"/>
        <v>66.660743877753632</v>
      </c>
      <c r="F32" s="22">
        <v>297371.09999999998</v>
      </c>
      <c r="G32" s="30">
        <f t="shared" si="3"/>
        <v>280.20278365987821</v>
      </c>
      <c r="H32" s="19"/>
    </row>
    <row r="33" spans="1:8" ht="128.25" hidden="1" x14ac:dyDescent="0.25">
      <c r="A33" s="6" t="s">
        <v>65</v>
      </c>
      <c r="B33" s="6" t="s">
        <v>66</v>
      </c>
      <c r="C33" s="22">
        <v>0</v>
      </c>
      <c r="D33" s="18"/>
      <c r="E33" s="30"/>
      <c r="F33" s="18">
        <v>0</v>
      </c>
      <c r="G33" s="30"/>
      <c r="H33" s="19"/>
    </row>
    <row r="34" spans="1:8" ht="57" x14ac:dyDescent="0.25">
      <c r="A34" s="6" t="s">
        <v>67</v>
      </c>
      <c r="B34" s="6" t="s">
        <v>68</v>
      </c>
      <c r="C34" s="22">
        <v>0</v>
      </c>
      <c r="D34" s="22">
        <v>-765.9</v>
      </c>
      <c r="E34" s="30"/>
      <c r="F34" s="22">
        <v>-1184.4000000000001</v>
      </c>
      <c r="G34" s="30"/>
      <c r="H34" s="19"/>
    </row>
    <row r="35" spans="1:8" x14ac:dyDescent="0.25">
      <c r="D35" s="20"/>
    </row>
    <row r="39" spans="1:8" x14ac:dyDescent="0.25">
      <c r="D39" s="14"/>
    </row>
  </sheetData>
  <mergeCells count="2">
    <mergeCell ref="A1:G1"/>
    <mergeCell ref="A4:B4"/>
  </mergeCells>
  <pageMargins left="0.7" right="0.7" top="0.75" bottom="0.75" header="0.3" footer="0.3"/>
  <pageSetup paperSize="9" scale="81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workbookViewId="0">
      <selection activeCell="I4" sqref="I4"/>
    </sheetView>
  </sheetViews>
  <sheetFormatPr defaultRowHeight="15" x14ac:dyDescent="0.25"/>
  <cols>
    <col min="2" max="2" width="39.42578125" customWidth="1"/>
    <col min="3" max="3" width="19" customWidth="1"/>
    <col min="4" max="4" width="17.85546875" customWidth="1"/>
    <col min="5" max="5" width="18.42578125" customWidth="1"/>
    <col min="6" max="6" width="18.28515625" customWidth="1"/>
    <col min="7" max="7" width="20" customWidth="1"/>
  </cols>
  <sheetData>
    <row r="1" spans="1:7" ht="66" customHeight="1" x14ac:dyDescent="0.25">
      <c r="A1" s="49" t="s">
        <v>218</v>
      </c>
      <c r="B1" s="49"/>
      <c r="C1" s="49"/>
      <c r="D1" s="49"/>
      <c r="E1" s="49"/>
      <c r="F1" s="49"/>
      <c r="G1" s="49"/>
    </row>
    <row r="2" spans="1:7" x14ac:dyDescent="0.25">
      <c r="A2" s="50"/>
      <c r="B2" s="50"/>
      <c r="C2" s="50"/>
      <c r="D2" s="50"/>
      <c r="E2" s="50"/>
      <c r="F2" s="50"/>
    </row>
    <row r="3" spans="1:7" ht="81" customHeight="1" x14ac:dyDescent="0.25">
      <c r="A3" s="7" t="s">
        <v>69</v>
      </c>
      <c r="B3" s="7" t="s">
        <v>70</v>
      </c>
      <c r="C3" s="7" t="s">
        <v>2</v>
      </c>
      <c r="D3" s="7" t="s">
        <v>3</v>
      </c>
      <c r="E3" s="6" t="s">
        <v>4</v>
      </c>
      <c r="F3" s="7" t="s">
        <v>214</v>
      </c>
      <c r="G3" s="9" t="s">
        <v>6</v>
      </c>
    </row>
    <row r="4" spans="1:7" ht="29.25" customHeight="1" x14ac:dyDescent="0.25">
      <c r="A4" s="51" t="s">
        <v>71</v>
      </c>
      <c r="B4" s="52"/>
      <c r="C4" s="32">
        <f>C5+C12+C15+C19+C25+C29+C32+C39+C42+C46+C52+C57+C60+C62</f>
        <v>9248722.1899999995</v>
      </c>
      <c r="D4" s="32">
        <f>D5+D12+D15+D19+D25+D29+D32+D39+D42+D46+D52+D57+D60+D62</f>
        <v>6160905.5999999996</v>
      </c>
      <c r="E4" s="33">
        <f t="shared" ref="E4:E63" si="0">D4/C4*100</f>
        <v>66.613586973791456</v>
      </c>
      <c r="F4" s="32">
        <f>F5+F12+F15+F19+F25+F29+F32+F39+F42+F46+F52+F57+F60+F62</f>
        <v>5271712.2000000011</v>
      </c>
      <c r="G4" s="33">
        <f t="shared" ref="G4:G63" si="1">D4/F4*100</f>
        <v>116.86725993881073</v>
      </c>
    </row>
    <row r="5" spans="1:7" ht="21" customHeight="1" x14ac:dyDescent="0.25">
      <c r="A5" s="7" t="s">
        <v>72</v>
      </c>
      <c r="B5" s="7" t="s">
        <v>73</v>
      </c>
      <c r="C5" s="34">
        <f>C6+C7+C8+C9+C10+C11</f>
        <v>210480.69999999998</v>
      </c>
      <c r="D5" s="34">
        <f>D6+D7+D8+D9+D10+D11</f>
        <v>143485.5</v>
      </c>
      <c r="E5" s="35">
        <f t="shared" si="0"/>
        <v>68.170383317805388</v>
      </c>
      <c r="F5" s="34">
        <f>F6+F7+F8+F9+F10+F11</f>
        <v>160484</v>
      </c>
      <c r="G5" s="36">
        <f t="shared" si="1"/>
        <v>89.407978365444535</v>
      </c>
    </row>
    <row r="6" spans="1:7" ht="75" x14ac:dyDescent="0.25">
      <c r="A6" s="37" t="s">
        <v>74</v>
      </c>
      <c r="B6" s="37" t="s">
        <v>75</v>
      </c>
      <c r="C6" s="38">
        <v>148169.60000000001</v>
      </c>
      <c r="D6" s="38">
        <v>112551.5</v>
      </c>
      <c r="E6" s="39">
        <f t="shared" si="0"/>
        <v>75.961263309072848</v>
      </c>
      <c r="F6" s="38">
        <v>116662.5</v>
      </c>
      <c r="G6" s="39">
        <f t="shared" si="1"/>
        <v>96.476159862852242</v>
      </c>
    </row>
    <row r="7" spans="1:7" x14ac:dyDescent="0.25">
      <c r="A7" s="37" t="s">
        <v>76</v>
      </c>
      <c r="B7" s="37" t="s">
        <v>77</v>
      </c>
      <c r="C7" s="38">
        <v>15.4</v>
      </c>
      <c r="D7" s="38">
        <v>13</v>
      </c>
      <c r="E7" s="39">
        <f t="shared" si="0"/>
        <v>84.415584415584405</v>
      </c>
      <c r="F7" s="38"/>
      <c r="G7" s="39" t="e">
        <f t="shared" si="1"/>
        <v>#DIV/0!</v>
      </c>
    </row>
    <row r="8" spans="1:7" ht="60" x14ac:dyDescent="0.25">
      <c r="A8" s="37" t="s">
        <v>78</v>
      </c>
      <c r="B8" s="37" t="s">
        <v>79</v>
      </c>
      <c r="C8" s="38">
        <v>36163.9</v>
      </c>
      <c r="D8" s="38">
        <v>24852.9</v>
      </c>
      <c r="E8" s="39">
        <f t="shared" si="0"/>
        <v>68.722953000091252</v>
      </c>
      <c r="F8" s="38">
        <v>21659.9</v>
      </c>
      <c r="G8" s="39">
        <f t="shared" si="1"/>
        <v>114.74152696919191</v>
      </c>
    </row>
    <row r="9" spans="1:7" ht="30" x14ac:dyDescent="0.25">
      <c r="A9" s="37" t="s">
        <v>80</v>
      </c>
      <c r="B9" s="37" t="s">
        <v>81</v>
      </c>
      <c r="C9" s="38"/>
      <c r="D9" s="38"/>
      <c r="E9" s="39" t="e">
        <f t="shared" si="0"/>
        <v>#DIV/0!</v>
      </c>
      <c r="F9" s="38">
        <v>15510</v>
      </c>
      <c r="G9" s="39">
        <f t="shared" si="1"/>
        <v>0</v>
      </c>
    </row>
    <row r="10" spans="1:7" x14ac:dyDescent="0.25">
      <c r="A10" s="37" t="s">
        <v>82</v>
      </c>
      <c r="B10" s="37" t="s">
        <v>83</v>
      </c>
      <c r="C10" s="38">
        <v>13683.3</v>
      </c>
      <c r="D10" s="38">
        <v>0</v>
      </c>
      <c r="E10" s="39">
        <v>0</v>
      </c>
      <c r="F10" s="38"/>
      <c r="G10" s="39"/>
    </row>
    <row r="11" spans="1:7" x14ac:dyDescent="0.25">
      <c r="A11" s="37" t="s">
        <v>84</v>
      </c>
      <c r="B11" s="37" t="s">
        <v>85</v>
      </c>
      <c r="C11" s="38">
        <v>12448.5</v>
      </c>
      <c r="D11" s="38">
        <v>6068.1</v>
      </c>
      <c r="E11" s="39">
        <f t="shared" si="0"/>
        <v>48.745632003855889</v>
      </c>
      <c r="F11" s="38">
        <v>6651.6</v>
      </c>
      <c r="G11" s="39">
        <f t="shared" si="1"/>
        <v>91.227674544470503</v>
      </c>
    </row>
    <row r="12" spans="1:7" x14ac:dyDescent="0.25">
      <c r="A12" s="7" t="s">
        <v>86</v>
      </c>
      <c r="B12" s="7" t="s">
        <v>87</v>
      </c>
      <c r="C12" s="34">
        <f>C13+C14</f>
        <v>300</v>
      </c>
      <c r="D12" s="34">
        <f>D13+D14</f>
        <v>68.599999999999994</v>
      </c>
      <c r="E12" s="36">
        <f t="shared" si="0"/>
        <v>22.866666666666667</v>
      </c>
      <c r="F12" s="34">
        <f>F13+F14</f>
        <v>72.900000000000006</v>
      </c>
      <c r="G12" s="36">
        <f t="shared" si="1"/>
        <v>94.101508916323723</v>
      </c>
    </row>
    <row r="13" spans="1:7" ht="30" hidden="1" x14ac:dyDescent="0.25">
      <c r="A13" s="37" t="s">
        <v>88</v>
      </c>
      <c r="B13" s="37" t="s">
        <v>89</v>
      </c>
      <c r="C13" s="38"/>
      <c r="D13" s="38"/>
      <c r="E13" s="39">
        <v>0</v>
      </c>
      <c r="F13" s="38">
        <v>0</v>
      </c>
      <c r="G13" s="39">
        <v>0</v>
      </c>
    </row>
    <row r="14" spans="1:7" x14ac:dyDescent="0.25">
      <c r="A14" s="37" t="s">
        <v>90</v>
      </c>
      <c r="B14" s="37" t="s">
        <v>91</v>
      </c>
      <c r="C14" s="38">
        <v>300</v>
      </c>
      <c r="D14" s="38">
        <v>68.599999999999994</v>
      </c>
      <c r="E14" s="39">
        <f t="shared" si="0"/>
        <v>22.866666666666667</v>
      </c>
      <c r="F14" s="38">
        <v>72.900000000000006</v>
      </c>
      <c r="G14" s="39">
        <f t="shared" si="1"/>
        <v>94.101508916323723</v>
      </c>
    </row>
    <row r="15" spans="1:7" ht="28.5" x14ac:dyDescent="0.25">
      <c r="A15" s="7" t="s">
        <v>92</v>
      </c>
      <c r="B15" s="7" t="s">
        <v>93</v>
      </c>
      <c r="C15" s="34">
        <f>C16+C17+C18</f>
        <v>102934.5</v>
      </c>
      <c r="D15" s="34">
        <f>D16+D17+D18</f>
        <v>91783.3</v>
      </c>
      <c r="E15" s="36">
        <f t="shared" si="0"/>
        <v>89.166703097600902</v>
      </c>
      <c r="F15" s="34">
        <f>F16+F17+F18</f>
        <v>11386.7</v>
      </c>
      <c r="G15" s="36">
        <f t="shared" si="1"/>
        <v>806.05706657767394</v>
      </c>
    </row>
    <row r="16" spans="1:7" x14ac:dyDescent="0.25">
      <c r="A16" s="37" t="s">
        <v>94</v>
      </c>
      <c r="B16" s="37" t="s">
        <v>95</v>
      </c>
      <c r="C16" s="38">
        <v>2606</v>
      </c>
      <c r="D16" s="38">
        <v>2102.3000000000002</v>
      </c>
      <c r="E16" s="39">
        <f t="shared" si="0"/>
        <v>80.671527244819657</v>
      </c>
      <c r="F16" s="38">
        <v>2047.1</v>
      </c>
      <c r="G16" s="39">
        <f t="shared" si="1"/>
        <v>102.69649748424602</v>
      </c>
    </row>
    <row r="17" spans="1:7" ht="60" x14ac:dyDescent="0.25">
      <c r="A17" s="37" t="s">
        <v>96</v>
      </c>
      <c r="B17" s="37" t="s">
        <v>97</v>
      </c>
      <c r="C17" s="38">
        <v>74671</v>
      </c>
      <c r="D17" s="38">
        <v>68296.800000000003</v>
      </c>
      <c r="E17" s="39">
        <f t="shared" si="0"/>
        <v>91.463620414886634</v>
      </c>
      <c r="F17" s="38">
        <v>713.1</v>
      </c>
      <c r="G17" s="39">
        <f t="shared" si="1"/>
        <v>9577.4505679427839</v>
      </c>
    </row>
    <row r="18" spans="1:7" ht="45" x14ac:dyDescent="0.25">
      <c r="A18" s="37" t="s">
        <v>98</v>
      </c>
      <c r="B18" s="37" t="s">
        <v>99</v>
      </c>
      <c r="C18" s="38">
        <v>25657.5</v>
      </c>
      <c r="D18" s="38">
        <v>21384.2</v>
      </c>
      <c r="E18" s="39">
        <f t="shared" si="0"/>
        <v>83.344830946117128</v>
      </c>
      <c r="F18" s="38">
        <v>8626.5</v>
      </c>
      <c r="G18" s="39">
        <f t="shared" si="1"/>
        <v>247.8896423810352</v>
      </c>
    </row>
    <row r="19" spans="1:7" x14ac:dyDescent="0.25">
      <c r="A19" s="7" t="s">
        <v>100</v>
      </c>
      <c r="B19" s="7" t="s">
        <v>101</v>
      </c>
      <c r="C19" s="34">
        <f>C20+C21+C22+C23+C24</f>
        <v>1119308.5</v>
      </c>
      <c r="D19" s="34">
        <f>D20+D21+D22+D23+D24</f>
        <v>828754.60000000009</v>
      </c>
      <c r="E19" s="36">
        <f t="shared" si="0"/>
        <v>74.041660543094252</v>
      </c>
      <c r="F19" s="34">
        <f>F20+F21+F22+F23+F24</f>
        <v>502426.9</v>
      </c>
      <c r="G19" s="36">
        <f t="shared" si="1"/>
        <v>164.95028431001606</v>
      </c>
    </row>
    <row r="20" spans="1:7" hidden="1" x14ac:dyDescent="0.25">
      <c r="A20" s="37" t="s">
        <v>102</v>
      </c>
      <c r="B20" s="37" t="s">
        <v>103</v>
      </c>
      <c r="C20" s="38"/>
      <c r="D20" s="38"/>
      <c r="E20" s="38">
        <v>0</v>
      </c>
      <c r="F20" s="38">
        <v>0</v>
      </c>
      <c r="G20" s="39">
        <v>0</v>
      </c>
    </row>
    <row r="21" spans="1:7" x14ac:dyDescent="0.25">
      <c r="A21" s="37" t="s">
        <v>104</v>
      </c>
      <c r="B21" s="37" t="s">
        <v>105</v>
      </c>
      <c r="C21" s="38">
        <v>736.3</v>
      </c>
      <c r="D21" s="38">
        <v>491.6</v>
      </c>
      <c r="E21" s="39">
        <f t="shared" si="0"/>
        <v>66.766263751188376</v>
      </c>
      <c r="F21" s="38">
        <v>237.8</v>
      </c>
      <c r="G21" s="39">
        <f t="shared" si="1"/>
        <v>206.72834314550045</v>
      </c>
    </row>
    <row r="22" spans="1:7" hidden="1" x14ac:dyDescent="0.25">
      <c r="A22" s="37" t="s">
        <v>106</v>
      </c>
      <c r="B22" s="37" t="s">
        <v>107</v>
      </c>
      <c r="C22" s="38"/>
      <c r="D22" s="38"/>
      <c r="E22" s="39" t="e">
        <f t="shared" si="0"/>
        <v>#DIV/0!</v>
      </c>
      <c r="F22" s="38"/>
      <c r="G22" s="39" t="e">
        <f t="shared" si="1"/>
        <v>#DIV/0!</v>
      </c>
    </row>
    <row r="23" spans="1:7" x14ac:dyDescent="0.25">
      <c r="A23" s="37" t="s">
        <v>108</v>
      </c>
      <c r="B23" s="37" t="s">
        <v>109</v>
      </c>
      <c r="C23" s="38">
        <v>783060.9</v>
      </c>
      <c r="D23" s="38">
        <v>646895.80000000005</v>
      </c>
      <c r="E23" s="39">
        <f t="shared" si="0"/>
        <v>82.611173664781376</v>
      </c>
      <c r="F23" s="38">
        <v>330134.7</v>
      </c>
      <c r="G23" s="39">
        <f t="shared" si="1"/>
        <v>195.94904746456524</v>
      </c>
    </row>
    <row r="24" spans="1:7" ht="30" x14ac:dyDescent="0.25">
      <c r="A24" s="37" t="s">
        <v>110</v>
      </c>
      <c r="B24" s="37" t="s">
        <v>111</v>
      </c>
      <c r="C24" s="38">
        <v>335511.3</v>
      </c>
      <c r="D24" s="38">
        <v>181367.2</v>
      </c>
      <c r="E24" s="39">
        <f t="shared" si="0"/>
        <v>54.056957247043549</v>
      </c>
      <c r="F24" s="38">
        <v>172054.39999999999</v>
      </c>
      <c r="G24" s="39">
        <f t="shared" si="1"/>
        <v>105.41270667881788</v>
      </c>
    </row>
    <row r="25" spans="1:7" x14ac:dyDescent="0.25">
      <c r="A25" s="7" t="s">
        <v>112</v>
      </c>
      <c r="B25" s="7" t="s">
        <v>113</v>
      </c>
      <c r="C25" s="34">
        <f>C26+C27+C28</f>
        <v>675992.19000000006</v>
      </c>
      <c r="D25" s="34">
        <f>D26+D27+D28</f>
        <v>258025.4</v>
      </c>
      <c r="E25" s="36">
        <f t="shared" si="0"/>
        <v>38.16987885614477</v>
      </c>
      <c r="F25" s="34">
        <f>F26+F27+F28</f>
        <v>318347.2</v>
      </c>
      <c r="G25" s="36">
        <f t="shared" si="1"/>
        <v>81.051568853126383</v>
      </c>
    </row>
    <row r="26" spans="1:7" x14ac:dyDescent="0.25">
      <c r="A26" s="37" t="s">
        <v>114</v>
      </c>
      <c r="B26" s="37" t="s">
        <v>115</v>
      </c>
      <c r="C26" s="38">
        <v>5970.1</v>
      </c>
      <c r="D26" s="38">
        <v>2022.8</v>
      </c>
      <c r="E26" s="39">
        <f t="shared" si="0"/>
        <v>33.882179527981101</v>
      </c>
      <c r="F26" s="38">
        <v>2453.5</v>
      </c>
      <c r="G26" s="39">
        <f t="shared" si="1"/>
        <v>82.445486040350517</v>
      </c>
    </row>
    <row r="27" spans="1:7" x14ac:dyDescent="0.25">
      <c r="A27" s="37" t="s">
        <v>116</v>
      </c>
      <c r="B27" s="37" t="s">
        <v>117</v>
      </c>
      <c r="C27" s="38">
        <v>7434.79</v>
      </c>
      <c r="D27" s="38">
        <v>350.5</v>
      </c>
      <c r="E27" s="39">
        <f t="shared" si="0"/>
        <v>4.7143227986264575</v>
      </c>
      <c r="F27" s="38">
        <v>1248</v>
      </c>
      <c r="G27" s="39">
        <f t="shared" si="1"/>
        <v>28.084935897435898</v>
      </c>
    </row>
    <row r="28" spans="1:7" x14ac:dyDescent="0.25">
      <c r="A28" s="37" t="s">
        <v>118</v>
      </c>
      <c r="B28" s="37" t="s">
        <v>119</v>
      </c>
      <c r="C28" s="38">
        <v>662587.30000000005</v>
      </c>
      <c r="D28" s="38">
        <v>255652.1</v>
      </c>
      <c r="E28" s="39">
        <f t="shared" si="0"/>
        <v>38.583911886026186</v>
      </c>
      <c r="F28" s="38">
        <v>314645.7</v>
      </c>
      <c r="G28" s="39">
        <f t="shared" si="1"/>
        <v>81.250784612661164</v>
      </c>
    </row>
    <row r="29" spans="1:7" x14ac:dyDescent="0.25">
      <c r="A29" s="7" t="s">
        <v>120</v>
      </c>
      <c r="B29" s="7" t="s">
        <v>121</v>
      </c>
      <c r="C29" s="34">
        <f>C30+C31</f>
        <v>909</v>
      </c>
      <c r="D29" s="34">
        <f>D30+D31</f>
        <v>790.8</v>
      </c>
      <c r="E29" s="36">
        <f t="shared" si="0"/>
        <v>86.996699669966986</v>
      </c>
      <c r="F29" s="34">
        <f>F30+F31</f>
        <v>793</v>
      </c>
      <c r="G29" s="36">
        <f t="shared" si="1"/>
        <v>99.722572509457748</v>
      </c>
    </row>
    <row r="30" spans="1:7" ht="30" x14ac:dyDescent="0.25">
      <c r="A30" s="37" t="s">
        <v>122</v>
      </c>
      <c r="B30" s="37" t="s">
        <v>123</v>
      </c>
      <c r="C30" s="38"/>
      <c r="D30" s="38"/>
      <c r="E30" s="39">
        <v>0</v>
      </c>
      <c r="F30" s="38"/>
      <c r="G30" s="39"/>
    </row>
    <row r="31" spans="1:7" ht="30" x14ac:dyDescent="0.25">
      <c r="A31" s="37" t="s">
        <v>124</v>
      </c>
      <c r="B31" s="37" t="s">
        <v>125</v>
      </c>
      <c r="C31" s="38">
        <v>909</v>
      </c>
      <c r="D31" s="38">
        <v>790.8</v>
      </c>
      <c r="E31" s="39">
        <f t="shared" si="0"/>
        <v>86.996699669966986</v>
      </c>
      <c r="F31" s="38">
        <v>793</v>
      </c>
      <c r="G31" s="39">
        <f t="shared" si="1"/>
        <v>99.722572509457748</v>
      </c>
    </row>
    <row r="32" spans="1:7" x14ac:dyDescent="0.25">
      <c r="A32" s="7" t="s">
        <v>126</v>
      </c>
      <c r="B32" s="7" t="s">
        <v>127</v>
      </c>
      <c r="C32" s="34">
        <f>C33+C34+C35+C37+C38+C36</f>
        <v>5166566.7</v>
      </c>
      <c r="D32" s="34">
        <f>D33+D34+D35+D37+D38+D36</f>
        <v>3440720.8</v>
      </c>
      <c r="E32" s="36">
        <f t="shared" si="0"/>
        <v>66.595884651987546</v>
      </c>
      <c r="F32" s="34">
        <f>F33+F34+F35+F37+F38+F36</f>
        <v>3059024.2000000007</v>
      </c>
      <c r="G32" s="36">
        <f t="shared" si="1"/>
        <v>112.4777241056151</v>
      </c>
    </row>
    <row r="33" spans="1:7" x14ac:dyDescent="0.25">
      <c r="A33" s="37" t="s">
        <v>128</v>
      </c>
      <c r="B33" s="37" t="s">
        <v>129</v>
      </c>
      <c r="C33" s="38">
        <v>1240525.3</v>
      </c>
      <c r="D33" s="38">
        <v>829327.2</v>
      </c>
      <c r="E33" s="40">
        <f>D33/C33*100</f>
        <v>66.852904975013402</v>
      </c>
      <c r="F33" s="38">
        <v>787659.8</v>
      </c>
      <c r="G33" s="39">
        <f t="shared" si="1"/>
        <v>105.29002495747528</v>
      </c>
    </row>
    <row r="34" spans="1:7" x14ac:dyDescent="0.25">
      <c r="A34" s="37" t="s">
        <v>130</v>
      </c>
      <c r="B34" s="37" t="s">
        <v>131</v>
      </c>
      <c r="C34" s="38">
        <v>3276206.6</v>
      </c>
      <c r="D34" s="38">
        <v>2120350.1</v>
      </c>
      <c r="E34" s="39">
        <f t="shared" si="0"/>
        <v>64.71966999883341</v>
      </c>
      <c r="F34" s="38">
        <v>1989725.3</v>
      </c>
      <c r="G34" s="39">
        <f t="shared" si="1"/>
        <v>106.56496653080706</v>
      </c>
    </row>
    <row r="35" spans="1:7" x14ac:dyDescent="0.25">
      <c r="A35" s="37" t="s">
        <v>132</v>
      </c>
      <c r="B35" s="37" t="s">
        <v>133</v>
      </c>
      <c r="C35" s="38">
        <v>284432.59999999998</v>
      </c>
      <c r="D35" s="38">
        <v>238543.6</v>
      </c>
      <c r="E35" s="40">
        <f t="shared" si="0"/>
        <v>83.866476627503332</v>
      </c>
      <c r="F35" s="38">
        <v>190277.7</v>
      </c>
      <c r="G35" s="39">
        <f t="shared" si="1"/>
        <v>125.36603080655273</v>
      </c>
    </row>
    <row r="36" spans="1:7" ht="45" x14ac:dyDescent="0.25">
      <c r="A36" s="37" t="s">
        <v>134</v>
      </c>
      <c r="B36" s="37" t="s">
        <v>135</v>
      </c>
      <c r="C36" s="38">
        <v>437.5</v>
      </c>
      <c r="D36" s="38">
        <v>173.8</v>
      </c>
      <c r="E36" s="40">
        <f t="shared" si="0"/>
        <v>39.72571428571429</v>
      </c>
      <c r="F36" s="38"/>
      <c r="G36" s="39" t="e">
        <f t="shared" si="1"/>
        <v>#DIV/0!</v>
      </c>
    </row>
    <row r="37" spans="1:7" x14ac:dyDescent="0.25">
      <c r="A37" s="37" t="s">
        <v>136</v>
      </c>
      <c r="B37" s="37" t="s">
        <v>137</v>
      </c>
      <c r="C37" s="38">
        <v>7051.2</v>
      </c>
      <c r="D37" s="38">
        <v>3690.5</v>
      </c>
      <c r="E37" s="39">
        <f t="shared" si="0"/>
        <v>52.338609031086911</v>
      </c>
      <c r="F37" s="38">
        <v>1814.2</v>
      </c>
      <c r="G37" s="39">
        <f t="shared" si="1"/>
        <v>203.42299636203282</v>
      </c>
    </row>
    <row r="38" spans="1:7" x14ac:dyDescent="0.25">
      <c r="A38" s="37" t="s">
        <v>138</v>
      </c>
      <c r="B38" s="37" t="s">
        <v>139</v>
      </c>
      <c r="C38" s="38">
        <v>357913.5</v>
      </c>
      <c r="D38" s="38">
        <v>248635.6</v>
      </c>
      <c r="E38" s="39">
        <f t="shared" si="0"/>
        <v>69.468069798987742</v>
      </c>
      <c r="F38" s="38">
        <v>89547.199999999997</v>
      </c>
      <c r="G38" s="39">
        <f t="shared" si="1"/>
        <v>277.65870959672668</v>
      </c>
    </row>
    <row r="39" spans="1:7" x14ac:dyDescent="0.25">
      <c r="A39" s="7" t="s">
        <v>140</v>
      </c>
      <c r="B39" s="7" t="s">
        <v>141</v>
      </c>
      <c r="C39" s="34">
        <f>C40+C41</f>
        <v>404126.5</v>
      </c>
      <c r="D39" s="34">
        <f>D40+D41</f>
        <v>321487.3</v>
      </c>
      <c r="E39" s="36">
        <f t="shared" si="0"/>
        <v>79.551155393175151</v>
      </c>
      <c r="F39" s="34">
        <f>F40+F41</f>
        <v>238325.9</v>
      </c>
      <c r="G39" s="36">
        <f t="shared" si="1"/>
        <v>134.89398340675521</v>
      </c>
    </row>
    <row r="40" spans="1:7" x14ac:dyDescent="0.25">
      <c r="A40" s="37" t="s">
        <v>142</v>
      </c>
      <c r="B40" s="37" t="s">
        <v>143</v>
      </c>
      <c r="C40" s="38">
        <v>387061.4</v>
      </c>
      <c r="D40" s="38">
        <v>309693.2</v>
      </c>
      <c r="E40" s="39">
        <f t="shared" si="0"/>
        <v>80.011388374040919</v>
      </c>
      <c r="F40" s="38">
        <v>218000.8</v>
      </c>
      <c r="G40" s="39">
        <f t="shared" si="1"/>
        <v>142.06057959420332</v>
      </c>
    </row>
    <row r="41" spans="1:7" ht="30" x14ac:dyDescent="0.25">
      <c r="A41" s="37" t="s">
        <v>144</v>
      </c>
      <c r="B41" s="37" t="s">
        <v>145</v>
      </c>
      <c r="C41" s="38">
        <v>17065.099999999999</v>
      </c>
      <c r="D41" s="38">
        <v>11794.1</v>
      </c>
      <c r="E41" s="39">
        <f t="shared" si="0"/>
        <v>69.112398989751028</v>
      </c>
      <c r="F41" s="38">
        <v>20325.099999999999</v>
      </c>
      <c r="G41" s="39">
        <f t="shared" si="1"/>
        <v>58.027266778515241</v>
      </c>
    </row>
    <row r="42" spans="1:7" ht="23.25" customHeight="1" x14ac:dyDescent="0.25">
      <c r="A42" s="7" t="s">
        <v>146</v>
      </c>
      <c r="B42" s="7" t="s">
        <v>147</v>
      </c>
      <c r="C42" s="34">
        <f>C43+C44+C45</f>
        <v>11808.7</v>
      </c>
      <c r="D42" s="34">
        <f>D43+D44+D45</f>
        <v>7257.1</v>
      </c>
      <c r="E42" s="36">
        <f t="shared" si="0"/>
        <v>61.455537019316267</v>
      </c>
      <c r="F42" s="34">
        <f>F43+F44+F45</f>
        <v>2408.1</v>
      </c>
      <c r="G42" s="36">
        <f t="shared" si="1"/>
        <v>301.36206968149162</v>
      </c>
    </row>
    <row r="43" spans="1:7" x14ac:dyDescent="0.25">
      <c r="A43" s="37" t="s">
        <v>148</v>
      </c>
      <c r="B43" s="37" t="s">
        <v>149</v>
      </c>
      <c r="C43" s="38">
        <v>5455.3</v>
      </c>
      <c r="D43" s="38">
        <v>3382.2</v>
      </c>
      <c r="E43" s="39">
        <f t="shared" si="0"/>
        <v>61.99842355140872</v>
      </c>
      <c r="F43" s="38">
        <v>2408.1</v>
      </c>
      <c r="G43" s="39">
        <f t="shared" si="1"/>
        <v>140.45097794942069</v>
      </c>
    </row>
    <row r="44" spans="1:7" x14ac:dyDescent="0.25">
      <c r="A44" s="37" t="s">
        <v>150</v>
      </c>
      <c r="B44" s="37" t="s">
        <v>151</v>
      </c>
      <c r="C44" s="38">
        <v>3203.6</v>
      </c>
      <c r="D44" s="38">
        <v>1079.5</v>
      </c>
      <c r="E44" s="39">
        <f t="shared" si="0"/>
        <v>33.696466475215388</v>
      </c>
      <c r="F44" s="38"/>
      <c r="G44" s="39">
        <v>0</v>
      </c>
    </row>
    <row r="45" spans="1:7" ht="30" x14ac:dyDescent="0.25">
      <c r="A45" s="37" t="s">
        <v>152</v>
      </c>
      <c r="B45" s="37" t="s">
        <v>153</v>
      </c>
      <c r="C45" s="38">
        <v>3149.8</v>
      </c>
      <c r="D45" s="38">
        <v>2795.4</v>
      </c>
      <c r="E45" s="39">
        <f t="shared" si="0"/>
        <v>88.748491967743988</v>
      </c>
      <c r="F45" s="38"/>
      <c r="G45" s="39" t="e">
        <f t="shared" si="1"/>
        <v>#DIV/0!</v>
      </c>
    </row>
    <row r="46" spans="1:7" x14ac:dyDescent="0.25">
      <c r="A46" s="7" t="s">
        <v>154</v>
      </c>
      <c r="B46" s="7" t="s">
        <v>155</v>
      </c>
      <c r="C46" s="34">
        <f>C47+C48+C49+C50+C51</f>
        <v>1146829.2999999998</v>
      </c>
      <c r="D46" s="34">
        <f>D47+D48+D49+D50+D51</f>
        <v>752446.6</v>
      </c>
      <c r="E46" s="36">
        <f t="shared" si="0"/>
        <v>65.611037318282683</v>
      </c>
      <c r="F46" s="34">
        <f>F47+F48+F49+F50+F51</f>
        <v>721235.7</v>
      </c>
      <c r="G46" s="36">
        <f t="shared" si="1"/>
        <v>104.32742028715441</v>
      </c>
    </row>
    <row r="47" spans="1:7" x14ac:dyDescent="0.25">
      <c r="A47" s="37" t="s">
        <v>156</v>
      </c>
      <c r="B47" s="37" t="s">
        <v>157</v>
      </c>
      <c r="C47" s="38">
        <v>11020</v>
      </c>
      <c r="D47" s="38">
        <v>7754.3</v>
      </c>
      <c r="E47" s="39">
        <f t="shared" si="0"/>
        <v>70.365698729582576</v>
      </c>
      <c r="F47" s="38">
        <v>7425.4</v>
      </c>
      <c r="G47" s="39">
        <f t="shared" si="1"/>
        <v>104.42939100923856</v>
      </c>
    </row>
    <row r="48" spans="1:7" x14ac:dyDescent="0.25">
      <c r="A48" s="37" t="s">
        <v>158</v>
      </c>
      <c r="B48" s="37" t="s">
        <v>159</v>
      </c>
      <c r="C48" s="38">
        <v>75554.100000000006</v>
      </c>
      <c r="D48" s="38">
        <v>50702.9</v>
      </c>
      <c r="E48" s="39">
        <f t="shared" si="0"/>
        <v>67.108072229038527</v>
      </c>
      <c r="F48" s="38">
        <v>49779</v>
      </c>
      <c r="G48" s="39">
        <f t="shared" si="1"/>
        <v>101.85600353562747</v>
      </c>
    </row>
    <row r="49" spans="1:7" x14ac:dyDescent="0.25">
      <c r="A49" s="37" t="s">
        <v>160</v>
      </c>
      <c r="B49" s="37" t="s">
        <v>161</v>
      </c>
      <c r="C49" s="38">
        <v>687763.2</v>
      </c>
      <c r="D49" s="38">
        <v>475627.9</v>
      </c>
      <c r="E49" s="39">
        <f t="shared" si="0"/>
        <v>69.155764658533641</v>
      </c>
      <c r="F49" s="38">
        <v>440734.2</v>
      </c>
      <c r="G49" s="39">
        <f t="shared" si="1"/>
        <v>107.91717547673858</v>
      </c>
    </row>
    <row r="50" spans="1:7" x14ac:dyDescent="0.25">
      <c r="A50" s="37" t="s">
        <v>162</v>
      </c>
      <c r="B50" s="37" t="s">
        <v>163</v>
      </c>
      <c r="C50" s="38">
        <v>340904</v>
      </c>
      <c r="D50" s="38">
        <v>198330</v>
      </c>
      <c r="E50" s="39">
        <f t="shared" si="0"/>
        <v>58.177668786520542</v>
      </c>
      <c r="F50" s="38">
        <v>185717.4</v>
      </c>
      <c r="G50" s="39">
        <f t="shared" si="1"/>
        <v>106.79128611535592</v>
      </c>
    </row>
    <row r="51" spans="1:7" ht="30" x14ac:dyDescent="0.25">
      <c r="A51" s="37" t="s">
        <v>164</v>
      </c>
      <c r="B51" s="37" t="s">
        <v>165</v>
      </c>
      <c r="C51" s="38">
        <v>31588</v>
      </c>
      <c r="D51" s="38">
        <v>20031.5</v>
      </c>
      <c r="E51" s="39">
        <f t="shared" si="0"/>
        <v>63.414904394073702</v>
      </c>
      <c r="F51" s="38">
        <v>37579.699999999997</v>
      </c>
      <c r="G51" s="39">
        <f t="shared" si="1"/>
        <v>53.304044470818027</v>
      </c>
    </row>
    <row r="52" spans="1:7" x14ac:dyDescent="0.25">
      <c r="A52" s="7" t="s">
        <v>166</v>
      </c>
      <c r="B52" s="9" t="s">
        <v>167</v>
      </c>
      <c r="C52" s="34">
        <f>C53+C55+C56+C54</f>
        <v>159118.29999999999</v>
      </c>
      <c r="D52" s="34">
        <f>D53+D55+D56+D54</f>
        <v>140983.20000000001</v>
      </c>
      <c r="E52" s="35">
        <f t="shared" si="0"/>
        <v>88.602756565398209</v>
      </c>
      <c r="F52" s="34">
        <f>F53+F55+F56+F54</f>
        <v>113798.2</v>
      </c>
      <c r="G52" s="36">
        <f t="shared" si="1"/>
        <v>123.8887785571301</v>
      </c>
    </row>
    <row r="53" spans="1:7" x14ac:dyDescent="0.25">
      <c r="A53" s="37" t="s">
        <v>168</v>
      </c>
      <c r="B53" s="41" t="s">
        <v>169</v>
      </c>
      <c r="C53" s="38"/>
      <c r="D53" s="38"/>
      <c r="E53" s="39" t="e">
        <f t="shared" si="0"/>
        <v>#DIV/0!</v>
      </c>
      <c r="F53" s="38"/>
      <c r="G53" s="39" t="e">
        <f>D53/F53*100</f>
        <v>#DIV/0!</v>
      </c>
    </row>
    <row r="54" spans="1:7" x14ac:dyDescent="0.25">
      <c r="A54" s="37" t="s">
        <v>170</v>
      </c>
      <c r="B54" s="41" t="s">
        <v>171</v>
      </c>
      <c r="C54" s="38">
        <v>120159.1</v>
      </c>
      <c r="D54" s="38">
        <v>113924.8</v>
      </c>
      <c r="E54" s="39"/>
      <c r="F54" s="38">
        <v>109461</v>
      </c>
      <c r="G54" s="39"/>
    </row>
    <row r="55" spans="1:7" x14ac:dyDescent="0.25">
      <c r="A55" s="37" t="s">
        <v>172</v>
      </c>
      <c r="B55" s="37" t="s">
        <v>173</v>
      </c>
      <c r="C55" s="38">
        <v>26169.4</v>
      </c>
      <c r="D55" s="38">
        <v>24365.3</v>
      </c>
      <c r="E55" s="39">
        <f t="shared" si="0"/>
        <v>93.10607044869198</v>
      </c>
      <c r="F55" s="38"/>
      <c r="G55" s="39" t="e">
        <f t="shared" si="1"/>
        <v>#DIV/0!</v>
      </c>
    </row>
    <row r="56" spans="1:7" ht="30" x14ac:dyDescent="0.25">
      <c r="A56" s="37" t="s">
        <v>174</v>
      </c>
      <c r="B56" s="37" t="s">
        <v>175</v>
      </c>
      <c r="C56" s="38">
        <v>12789.8</v>
      </c>
      <c r="D56" s="38">
        <v>2693.1</v>
      </c>
      <c r="E56" s="39">
        <f t="shared" si="0"/>
        <v>21.056623246649675</v>
      </c>
      <c r="F56" s="38">
        <v>4337.2</v>
      </c>
      <c r="G56" s="39">
        <f t="shared" si="1"/>
        <v>62.093055427464726</v>
      </c>
    </row>
    <row r="57" spans="1:7" x14ac:dyDescent="0.25">
      <c r="A57" s="7" t="s">
        <v>176</v>
      </c>
      <c r="B57" s="9" t="s">
        <v>177</v>
      </c>
      <c r="C57" s="34">
        <f>C58+C59</f>
        <v>3040.2</v>
      </c>
      <c r="D57" s="34">
        <f>D58+D59</f>
        <v>2512.5</v>
      </c>
      <c r="E57" s="36">
        <f t="shared" si="0"/>
        <v>82.642589303335313</v>
      </c>
      <c r="F57" s="34">
        <f>F58+F59</f>
        <v>2331.5</v>
      </c>
      <c r="G57" s="36">
        <f t="shared" si="1"/>
        <v>107.76324254771606</v>
      </c>
    </row>
    <row r="58" spans="1:7" x14ac:dyDescent="0.25">
      <c r="A58" s="37" t="s">
        <v>178</v>
      </c>
      <c r="B58" s="37" t="s">
        <v>179</v>
      </c>
      <c r="C58" s="38">
        <v>2125.1999999999998</v>
      </c>
      <c r="D58" s="38">
        <v>1923.5</v>
      </c>
      <c r="E58" s="39">
        <f t="shared" si="0"/>
        <v>90.509128552606825</v>
      </c>
      <c r="F58" s="38">
        <v>1900</v>
      </c>
      <c r="G58" s="39">
        <f t="shared" si="1"/>
        <v>101.23684210526316</v>
      </c>
    </row>
    <row r="59" spans="1:7" ht="30" x14ac:dyDescent="0.25">
      <c r="A59" s="37" t="s">
        <v>180</v>
      </c>
      <c r="B59" s="37" t="s">
        <v>181</v>
      </c>
      <c r="C59" s="38">
        <v>915</v>
      </c>
      <c r="D59" s="38">
        <v>589</v>
      </c>
      <c r="E59" s="39">
        <f t="shared" si="0"/>
        <v>64.37158469945355</v>
      </c>
      <c r="F59" s="38">
        <v>431.5</v>
      </c>
      <c r="G59" s="39">
        <f t="shared" si="1"/>
        <v>136.50057937427579</v>
      </c>
    </row>
    <row r="60" spans="1:7" ht="28.5" x14ac:dyDescent="0.25">
      <c r="A60" s="7" t="s">
        <v>182</v>
      </c>
      <c r="B60" s="9" t="s">
        <v>183</v>
      </c>
      <c r="C60" s="34">
        <f>C61</f>
        <v>2000</v>
      </c>
      <c r="D60" s="34">
        <v>0</v>
      </c>
      <c r="E60" s="36">
        <v>0</v>
      </c>
      <c r="F60" s="34">
        <v>0</v>
      </c>
      <c r="G60" s="36">
        <v>0</v>
      </c>
    </row>
    <row r="61" spans="1:7" ht="30" x14ac:dyDescent="0.25">
      <c r="A61" s="37" t="s">
        <v>184</v>
      </c>
      <c r="B61" s="37" t="s">
        <v>185</v>
      </c>
      <c r="C61" s="38">
        <v>2000</v>
      </c>
      <c r="D61" s="38">
        <v>0</v>
      </c>
      <c r="E61" s="39">
        <v>0</v>
      </c>
      <c r="F61" s="38"/>
      <c r="G61" s="39">
        <v>0</v>
      </c>
    </row>
    <row r="62" spans="1:7" ht="42.75" x14ac:dyDescent="0.25">
      <c r="A62" s="7" t="s">
        <v>186</v>
      </c>
      <c r="B62" s="9" t="s">
        <v>187</v>
      </c>
      <c r="C62" s="34">
        <f>C63</f>
        <v>245307.6</v>
      </c>
      <c r="D62" s="34">
        <f>D63</f>
        <v>172589.9</v>
      </c>
      <c r="E62" s="36">
        <f t="shared" si="0"/>
        <v>70.356523809290863</v>
      </c>
      <c r="F62" s="34">
        <f>F63+F64</f>
        <v>141077.9</v>
      </c>
      <c r="G62" s="36">
        <f t="shared" si="1"/>
        <v>122.33659559718426</v>
      </c>
    </row>
    <row r="63" spans="1:7" ht="45" x14ac:dyDescent="0.25">
      <c r="A63" s="37" t="s">
        <v>188</v>
      </c>
      <c r="B63" s="37" t="s">
        <v>189</v>
      </c>
      <c r="C63" s="38">
        <v>245307.6</v>
      </c>
      <c r="D63" s="38">
        <v>172589.9</v>
      </c>
      <c r="E63" s="39">
        <f t="shared" si="0"/>
        <v>70.356523809290863</v>
      </c>
      <c r="F63" s="38">
        <v>140992.9</v>
      </c>
      <c r="G63" s="39">
        <f t="shared" si="1"/>
        <v>122.41034832250419</v>
      </c>
    </row>
    <row r="64" spans="1:7" x14ac:dyDescent="0.25">
      <c r="A64" s="37" t="s">
        <v>215</v>
      </c>
      <c r="B64" s="37" t="s">
        <v>216</v>
      </c>
      <c r="C64" s="38"/>
      <c r="D64" s="38"/>
      <c r="E64" s="39" t="e">
        <f t="shared" ref="E64" si="2">D64/C64*100</f>
        <v>#DIV/0!</v>
      </c>
      <c r="F64" s="38">
        <v>85</v>
      </c>
      <c r="G64" s="39">
        <f t="shared" ref="G64" si="3">D64/F64*100</f>
        <v>0</v>
      </c>
    </row>
  </sheetData>
  <mergeCells count="3">
    <mergeCell ref="A1:G1"/>
    <mergeCell ref="A2:F2"/>
    <mergeCell ref="A4:B4"/>
  </mergeCells>
  <pageMargins left="0.7" right="0.7" top="0.75" bottom="0.75" header="0.3" footer="0.3"/>
  <pageSetup paperSize="9" scale="6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workbookViewId="0">
      <selection activeCell="J9" sqref="J9"/>
    </sheetView>
  </sheetViews>
  <sheetFormatPr defaultRowHeight="15" x14ac:dyDescent="0.25"/>
  <cols>
    <col min="1" max="1" width="24.140625" customWidth="1"/>
    <col min="2" max="2" width="31.5703125" customWidth="1"/>
    <col min="3" max="3" width="36.7109375" customWidth="1"/>
    <col min="4" max="4" width="18.5703125" customWidth="1"/>
    <col min="5" max="5" width="18" customWidth="1"/>
    <col min="6" max="6" width="22.42578125" customWidth="1"/>
    <col min="7" max="7" width="17.5703125" customWidth="1"/>
    <col min="8" max="8" width="21" customWidth="1"/>
  </cols>
  <sheetData>
    <row r="1" spans="1:8" x14ac:dyDescent="0.25">
      <c r="A1" s="53" t="s">
        <v>217</v>
      </c>
      <c r="B1" s="53"/>
      <c r="C1" s="53"/>
      <c r="D1" s="53"/>
      <c r="E1" s="53"/>
      <c r="F1" s="53"/>
      <c r="G1" s="53"/>
      <c r="H1" s="53"/>
    </row>
    <row r="2" spans="1:8" x14ac:dyDescent="0.25">
      <c r="A2" s="53"/>
      <c r="B2" s="53"/>
      <c r="C2" s="53"/>
      <c r="D2" s="53"/>
      <c r="E2" s="53"/>
      <c r="F2" s="53"/>
      <c r="G2" s="53"/>
      <c r="H2" s="53"/>
    </row>
    <row r="3" spans="1:8" x14ac:dyDescent="0.25">
      <c r="A3" s="53"/>
      <c r="B3" s="53"/>
      <c r="C3" s="53"/>
      <c r="D3" s="53"/>
      <c r="E3" s="53"/>
      <c r="F3" s="53"/>
      <c r="G3" s="53"/>
      <c r="H3" s="53"/>
    </row>
    <row r="4" spans="1:8" ht="15.75" x14ac:dyDescent="0.25">
      <c r="A4" s="54"/>
      <c r="B4" s="54"/>
      <c r="C4" s="54"/>
      <c r="D4" s="54"/>
      <c r="E4" s="54"/>
      <c r="F4" s="54"/>
      <c r="G4" s="54"/>
      <c r="H4" s="54"/>
    </row>
    <row r="5" spans="1:8" ht="71.25" x14ac:dyDescent="0.25">
      <c r="A5" s="6" t="s">
        <v>0</v>
      </c>
      <c r="B5" s="6" t="s">
        <v>190</v>
      </c>
      <c r="C5" s="6" t="s">
        <v>191</v>
      </c>
      <c r="D5" s="6" t="s">
        <v>2</v>
      </c>
      <c r="E5" s="6" t="s">
        <v>3</v>
      </c>
      <c r="F5" s="6" t="s">
        <v>4</v>
      </c>
      <c r="G5" s="6" t="s">
        <v>214</v>
      </c>
      <c r="H5" s="6" t="s">
        <v>192</v>
      </c>
    </row>
    <row r="6" spans="1:8" ht="26.25" customHeight="1" x14ac:dyDescent="0.25">
      <c r="A6" s="55" t="s">
        <v>193</v>
      </c>
      <c r="B6" s="56"/>
      <c r="C6" s="57"/>
      <c r="D6" s="15">
        <f>D7+D10+D13</f>
        <v>217900</v>
      </c>
      <c r="E6" s="15">
        <f>E7+E10+E13</f>
        <v>52509.099999999817</v>
      </c>
      <c r="F6" s="42">
        <f t="shared" ref="F6:F16" si="0">E6/D6*100</f>
        <v>24.097797154658014</v>
      </c>
      <c r="G6" s="15">
        <f>G7+G10+G13</f>
        <v>-14327.99999999944</v>
      </c>
      <c r="H6" s="42">
        <f>E6/G6*100</f>
        <v>-366.47892238973947</v>
      </c>
    </row>
    <row r="7" spans="1:8" ht="28.5" x14ac:dyDescent="0.25">
      <c r="A7" s="6" t="s">
        <v>194</v>
      </c>
      <c r="B7" s="6">
        <v>861</v>
      </c>
      <c r="C7" s="6" t="s">
        <v>195</v>
      </c>
      <c r="D7" s="15">
        <f>D8+D9</f>
        <v>0</v>
      </c>
      <c r="E7" s="15">
        <f>E8+E9</f>
        <v>0</v>
      </c>
      <c r="F7" s="43">
        <v>0</v>
      </c>
      <c r="G7" s="15">
        <f>G8+G9</f>
        <v>0</v>
      </c>
      <c r="H7" s="43">
        <v>0</v>
      </c>
    </row>
    <row r="8" spans="1:8" ht="45" x14ac:dyDescent="0.25">
      <c r="A8" s="23" t="s">
        <v>196</v>
      </c>
      <c r="B8" s="23">
        <v>861</v>
      </c>
      <c r="C8" s="44" t="s">
        <v>197</v>
      </c>
      <c r="D8" s="24">
        <v>30000</v>
      </c>
      <c r="E8" s="24">
        <v>0</v>
      </c>
      <c r="F8" s="43">
        <f t="shared" si="0"/>
        <v>0</v>
      </c>
      <c r="G8" s="24">
        <v>0</v>
      </c>
      <c r="H8" s="43">
        <v>0</v>
      </c>
    </row>
    <row r="9" spans="1:8" ht="60" x14ac:dyDescent="0.25">
      <c r="A9" s="23" t="s">
        <v>198</v>
      </c>
      <c r="B9" s="23">
        <v>861</v>
      </c>
      <c r="C9" s="44" t="s">
        <v>199</v>
      </c>
      <c r="D9" s="24">
        <v>-30000</v>
      </c>
      <c r="E9" s="24">
        <v>0</v>
      </c>
      <c r="F9" s="43">
        <f t="shared" si="0"/>
        <v>0</v>
      </c>
      <c r="G9" s="24">
        <v>0</v>
      </c>
      <c r="H9" s="43">
        <v>0</v>
      </c>
    </row>
    <row r="10" spans="1:8" ht="28.5" x14ac:dyDescent="0.25">
      <c r="A10" s="6" t="s">
        <v>200</v>
      </c>
      <c r="B10" s="6">
        <v>861</v>
      </c>
      <c r="C10" s="45" t="s">
        <v>201</v>
      </c>
      <c r="D10" s="15">
        <f>D11+D12</f>
        <v>217900</v>
      </c>
      <c r="E10" s="15">
        <f>E11+E12</f>
        <v>118574.29999999981</v>
      </c>
      <c r="F10" s="42">
        <f t="shared" si="0"/>
        <v>54.416842588343194</v>
      </c>
      <c r="G10" s="15">
        <f>G11+G12</f>
        <v>20945.600000000559</v>
      </c>
      <c r="H10" s="42">
        <f t="shared" ref="H10:H15" si="1">E10/G10*100</f>
        <v>566.10600794437323</v>
      </c>
    </row>
    <row r="11" spans="1:8" ht="30" x14ac:dyDescent="0.25">
      <c r="A11" s="23" t="s">
        <v>202</v>
      </c>
      <c r="B11" s="23">
        <v>861</v>
      </c>
      <c r="C11" s="44" t="s">
        <v>203</v>
      </c>
      <c r="D11" s="24">
        <v>-9203822.1999999993</v>
      </c>
      <c r="E11" s="24">
        <v>-6171223.4000000004</v>
      </c>
      <c r="F11" s="43">
        <f t="shared" si="0"/>
        <v>67.050658583995698</v>
      </c>
      <c r="G11" s="24">
        <v>-5464751.7999999998</v>
      </c>
      <c r="H11" s="43">
        <f t="shared" si="1"/>
        <v>112.92778932796182</v>
      </c>
    </row>
    <row r="12" spans="1:8" ht="30" x14ac:dyDescent="0.25">
      <c r="A12" s="23" t="s">
        <v>204</v>
      </c>
      <c r="B12" s="23">
        <v>861</v>
      </c>
      <c r="C12" s="44" t="s">
        <v>205</v>
      </c>
      <c r="D12" s="24">
        <v>9421722.1999999993</v>
      </c>
      <c r="E12" s="24">
        <v>6289797.7000000002</v>
      </c>
      <c r="F12" s="43">
        <f t="shared" si="0"/>
        <v>66.758471184811626</v>
      </c>
      <c r="G12" s="24">
        <v>5485697.4000000004</v>
      </c>
      <c r="H12" s="43">
        <f t="shared" si="1"/>
        <v>114.65812350495308</v>
      </c>
    </row>
    <row r="13" spans="1:8" ht="42.75" x14ac:dyDescent="0.25">
      <c r="A13" s="6" t="s">
        <v>206</v>
      </c>
      <c r="B13" s="6">
        <v>861</v>
      </c>
      <c r="C13" s="45" t="s">
        <v>207</v>
      </c>
      <c r="D13" s="15">
        <f>D14</f>
        <v>0</v>
      </c>
      <c r="E13" s="15">
        <f>E14</f>
        <v>-66065.2</v>
      </c>
      <c r="F13" s="42">
        <v>0</v>
      </c>
      <c r="G13" s="15">
        <f>G14</f>
        <v>-35273.599999999999</v>
      </c>
      <c r="H13" s="42">
        <f t="shared" si="1"/>
        <v>187.2936133538964</v>
      </c>
    </row>
    <row r="14" spans="1:8" ht="42.75" x14ac:dyDescent="0.25">
      <c r="A14" s="6" t="s">
        <v>208</v>
      </c>
      <c r="B14" s="6">
        <v>861</v>
      </c>
      <c r="C14" s="45" t="s">
        <v>209</v>
      </c>
      <c r="D14" s="15">
        <f>D15+D16</f>
        <v>0</v>
      </c>
      <c r="E14" s="15">
        <f>E15+E16</f>
        <v>-66065.2</v>
      </c>
      <c r="F14" s="42">
        <v>0</v>
      </c>
      <c r="G14" s="15">
        <f>G15+G16</f>
        <v>-35273.599999999999</v>
      </c>
      <c r="H14" s="42">
        <f t="shared" si="1"/>
        <v>187.2936133538964</v>
      </c>
    </row>
    <row r="15" spans="1:8" ht="75" x14ac:dyDescent="0.25">
      <c r="A15" s="23" t="s">
        <v>210</v>
      </c>
      <c r="B15" s="23">
        <v>861</v>
      </c>
      <c r="C15" s="44" t="s">
        <v>211</v>
      </c>
      <c r="D15" s="24">
        <v>-143000</v>
      </c>
      <c r="E15" s="24">
        <v>-77011.199999999997</v>
      </c>
      <c r="F15" s="43">
        <f t="shared" si="0"/>
        <v>53.85398601398601</v>
      </c>
      <c r="G15" s="24">
        <v>-41243.599999999999</v>
      </c>
      <c r="H15" s="43">
        <f t="shared" si="1"/>
        <v>186.7227885053681</v>
      </c>
    </row>
    <row r="16" spans="1:8" ht="90" x14ac:dyDescent="0.25">
      <c r="A16" s="23" t="s">
        <v>212</v>
      </c>
      <c r="B16" s="23">
        <v>861</v>
      </c>
      <c r="C16" s="44" t="s">
        <v>213</v>
      </c>
      <c r="D16" s="24">
        <v>143000</v>
      </c>
      <c r="E16" s="24">
        <v>10946</v>
      </c>
      <c r="F16" s="43">
        <f t="shared" si="0"/>
        <v>7.6545454545454543</v>
      </c>
      <c r="G16" s="24">
        <v>5970</v>
      </c>
      <c r="H16" s="43">
        <v>0</v>
      </c>
    </row>
  </sheetData>
  <mergeCells count="3">
    <mergeCell ref="A1:H3"/>
    <mergeCell ref="A4:H4"/>
    <mergeCell ref="A6:C6"/>
  </mergeCells>
  <pageMargins left="0.7" right="0.7" top="0.75" bottom="0.75" header="0.3" footer="0.3"/>
  <pageSetup paperSize="9" scale="6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фин-я дефицита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Марина Щербакова</cp:lastModifiedBy>
  <cp:revision>2</cp:revision>
  <dcterms:created xsi:type="dcterms:W3CDTF">2006-09-16T00:00:00Z</dcterms:created>
  <dcterms:modified xsi:type="dcterms:W3CDTF">2024-10-22T09:28:57Z</dcterms:modified>
</cp:coreProperties>
</file>