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Доходы" sheetId="1" state="visible" r:id="rId1"/>
    <sheet name="Расходы" sheetId="2" state="visible" r:id="rId2"/>
    <sheet name="Источники фин-я дефицита" sheetId="3" state="visible" r:id="rId3"/>
  </sheets>
  <definedNames>
    <definedName name="APPT" localSheetId="1">Расходы!#REF!</definedName>
    <definedName name="FIO" localSheetId="1">Расходы!$D$14</definedName>
    <definedName name="LAST_CELL" localSheetId="1">Расходы!$H$68</definedName>
    <definedName name="SIGN" localSheetId="1">Расходы!$A$14:$F$15</definedName>
  </definedNames>
  <calcPr/>
</workbook>
</file>

<file path=xl/sharedStrings.xml><?xml version="1.0" encoding="utf-8"?>
<sst xmlns="http://schemas.openxmlformats.org/spreadsheetml/2006/main" count="223" uniqueCount="223">
  <si>
    <t xml:space="preserve">Сведения об исполнении доходов консолидированного бюджета Белгородского района за 1 квартал 2025 года в сравнении с запланированными значениями на соответствующий финансовый год и с соответствующим периодом прошлого года</t>
  </si>
  <si>
    <t xml:space="preserve">Код бюджетной классификации</t>
  </si>
  <si>
    <t xml:space="preserve">Наименование показателей</t>
  </si>
  <si>
    <t xml:space="preserve">Бюджетные назначения на 2025 г., тыс. руб.</t>
  </si>
  <si>
    <t xml:space="preserve">Фактическое исполнение за 1 квартал 2025 г., тыс. руб.</t>
  </si>
  <si>
    <t xml:space="preserve">% исполнения годового плана</t>
  </si>
  <si>
    <t xml:space="preserve">Фактическое исполнение за 1 квартал 2024 г., тыс. руб.</t>
  </si>
  <si>
    <t xml:space="preserve">Темпы роста
к соответствующему периоду прошлого года, %</t>
  </si>
  <si>
    <t xml:space="preserve">Доходы бюджета, всего</t>
  </si>
  <si>
    <t>1.00.00.00.0.00.0.000</t>
  </si>
  <si>
    <t xml:space="preserve">Налоговые и неналоговые доходы</t>
  </si>
  <si>
    <t>1.01.00.00.0.00.0.000</t>
  </si>
  <si>
    <t xml:space="preserve">Налоги на прибыль, доходы</t>
  </si>
  <si>
    <t>1.01.02.00.0.01.0.000</t>
  </si>
  <si>
    <t xml:space="preserve">Налог на доходы физических лиц</t>
  </si>
  <si>
    <t>1.03.00.00.0.00.0.000</t>
  </si>
  <si>
    <t xml:space="preserve">Налоги на товары (работы, услуги), реализуемые на территории Российской Федерации</t>
  </si>
  <si>
    <t>1.03.02.00.0.01.0.000</t>
  </si>
  <si>
    <t xml:space="preserve">Акцизы по подакцизным товарам (продукции), производимым на территории Российской Федерации</t>
  </si>
  <si>
    <t>1.05.00.00.0.00.0.000</t>
  </si>
  <si>
    <t xml:space="preserve">Налоги на совокупный доход</t>
  </si>
  <si>
    <t>1.05.01.00.0.01.0.000</t>
  </si>
  <si>
    <t xml:space="preserve">Налог, взимаемый в связи с применением упрощенной системы налогообложения</t>
  </si>
  <si>
    <t>1.05.02.00.0.02.0.000</t>
  </si>
  <si>
    <t xml:space="preserve">Единый налог на вмененный доход для отдельных видов деятельности</t>
  </si>
  <si>
    <t>1.05.03.00.0.01.0.000</t>
  </si>
  <si>
    <t xml:space="preserve">Единый сельскохозяйственный налог</t>
  </si>
  <si>
    <t>1.05.04.00.0.02.0.000</t>
  </si>
  <si>
    <t xml:space="preserve">Налог, взимаемый в связи 
с применением патентной системы налогообложения</t>
  </si>
  <si>
    <t>1.06.00.00.0.00.0000</t>
  </si>
  <si>
    <t xml:space="preserve">Налоги на имущество</t>
  </si>
  <si>
    <t>1.06.01.00.0.00.0.110</t>
  </si>
  <si>
    <t xml:space="preserve">Налог на имущество физических лиц</t>
  </si>
  <si>
    <t>1.06.06.00.0.00.0.110</t>
  </si>
  <si>
    <t xml:space="preserve">Земельный налог</t>
  </si>
  <si>
    <t>1.08.00.00.0.00.0.000</t>
  </si>
  <si>
    <t xml:space="preserve">Государственная пошлина</t>
  </si>
  <si>
    <t>1.09.00.00.0.00.0.000</t>
  </si>
  <si>
    <t xml:space="preserve">Задолженность и перерасчеты по отмененным налогам</t>
  </si>
  <si>
    <t>1.11.00.00.0.00.0.000</t>
  </si>
  <si>
    <t xml:space="preserve">Доходы от использования имущества, находящегося в государственной и муниципальной собственности</t>
  </si>
  <si>
    <t>1.11.03.00.0.00.0.000</t>
  </si>
  <si>
    <t xml:space="preserve">Проценты, полученные от предоставления бюджетных кредитов внутри страны</t>
  </si>
  <si>
    <t>1.11.05.00.0.00.0.000</t>
  </si>
  <si>
    <t xml:space="preserve"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
и муниципальных унитарных предприятий, в том числе казенных)</t>
  </si>
  <si>
    <t>1.11.08.00.0.00.0.000</t>
  </si>
  <si>
    <t xml:space="preserve">Средства, получаемые от передачи имущества, находящегося в государственной и </t>
  </si>
  <si>
    <t>1.11.09.00.0.00.0.000</t>
  </si>
  <si>
    <t xml:space="preserve">Прочие доходы от использования имущества и прав, находящихся 
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</si>
  <si>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1.12.00.00.0.00.0.000</t>
  </si>
  <si>
    <t xml:space="preserve">Платежи при пользовании природными ресурсами</t>
  </si>
  <si>
    <t>1.13.00.00.0.00.0.000</t>
  </si>
  <si>
    <t xml:space="preserve">Доходы от оказания платных услуг (работ) и компенсации затрат государства</t>
  </si>
  <si>
    <t>1.14.00.00.0.00.0.000</t>
  </si>
  <si>
    <t xml:space="preserve">Доходы от продажи материальных 
и нематериальных активов</t>
  </si>
  <si>
    <t>1.16.00.00.0.00.0.000</t>
  </si>
  <si>
    <t xml:space="preserve">Штрафы, санкции, возмещение ущерба</t>
  </si>
  <si>
    <t>1.17.00.00.0.00.0.000</t>
  </si>
  <si>
    <t xml:space="preserve">Прочие неналоговые доходы</t>
  </si>
  <si>
    <t>2.00.00.00.0.00.0.000</t>
  </si>
  <si>
    <t xml:space="preserve">Безвозмездные поступления</t>
  </si>
  <si>
    <t>2.02.00.00.0.00.0.000</t>
  </si>
  <si>
    <t xml:space="preserve">Безвозмездные поступления от других бюджетов бюджетной системы Российской Федерации</t>
  </si>
  <si>
    <t>2.02.01.00.0.00.0.000</t>
  </si>
  <si>
    <t xml:space="preserve">Дотации бюджетам субъектов Российской Федерации 
и муниципальных образований</t>
  </si>
  <si>
    <t>2.02.02.00.0.00.0.000</t>
  </si>
  <si>
    <t xml:space="preserve">Субсидии бюджетам бюджетной системы Российской Федерации (межбюджетные субсидии)</t>
  </si>
  <si>
    <t>2.02.03.00.0.00.0.000</t>
  </si>
  <si>
    <t xml:space="preserve">Субвенции бюджетам субъектов Российской Федерации 
и муниципальных образований</t>
  </si>
  <si>
    <t>2.02.04.00.0.00.0.000</t>
  </si>
  <si>
    <t xml:space="preserve">Иные межбюджетные трансферты</t>
  </si>
  <si>
    <t>2.07.00.00.0.00.0.000</t>
  </si>
  <si>
    <t xml:space="preserve">Прочие безвозмездные поступления</t>
  </si>
  <si>
    <t>2.19.00.00.0.00.0.000</t>
  </si>
  <si>
    <t xml:space="preserve">Возврат остатков субсидий, субвенций и иных межбюджетных трансфертов, имеющих целевое назначение, прошлых лет</t>
  </si>
  <si>
    <t xml:space="preserve">Cведения об исполнении консолидированного бюджета Белгородского района по разделам и подразделам классификации расходов бюджета за 1 квартал 2025 года в сравнении с запланированными значениями на соответствующий финансовый год и с соответствующим периодом прошлого года</t>
  </si>
  <si>
    <t>Код</t>
  </si>
  <si>
    <t xml:space="preserve">Наименование разделов, подразделов</t>
  </si>
  <si>
    <t xml:space="preserve">Фактическое исполнение за 1 квартал 2024 г., тыс.руб.</t>
  </si>
  <si>
    <t xml:space="preserve">Расходы бюджета, всего</t>
  </si>
  <si>
    <t>0100</t>
  </si>
  <si>
    <t xml:space="preserve">Общегосударсвенные расходы</t>
  </si>
  <si>
    <t>0104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</si>
  <si>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</si>
  <si>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</si>
  <si>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 xml:space="preserve">Судебная система</t>
  </si>
  <si>
    <t>0106</t>
  </si>
  <si>
    <t xml:space="preserve"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</si>
  <si>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</si>
  <si>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 xml:space="preserve">Обеспечение проведения выборов и референдумов</t>
  </si>
  <si>
    <t>0111</t>
  </si>
  <si>
    <t xml:space="preserve">Резервные фонды</t>
  </si>
  <si>
    <t>0113</t>
  </si>
  <si>
    <t xml:space="preserve">Другие общегосударственные вопросы</t>
  </si>
  <si>
    <t>0200</t>
  </si>
  <si>
    <t xml:space="preserve">Национальная оборона</t>
  </si>
  <si>
    <t>0203</t>
  </si>
  <si>
    <t xml:space="preserve">Мобилизационная и вневойсковая подготовка</t>
  </si>
  <si>
    <t>0204</t>
  </si>
  <si>
    <t xml:space="preserve">Мобилизационная подготовка экономики</t>
  </si>
  <si>
    <t>0300</t>
  </si>
  <si>
    <t xml:space="preserve">Национальная безопасность</t>
  </si>
  <si>
    <t>0304</t>
  </si>
  <si>
    <t xml:space="preserve">Органы юстиции</t>
  </si>
  <si>
    <t>0310</t>
  </si>
  <si>
    <t xml:space="preserve">Защита населения и территории от чрезвычайных ситуаций природного и техногенного характера, пожарная безопасность</t>
  </si>
  <si>
    <t>0314</t>
  </si>
  <si>
    <t xml:space="preserve">Другие вопросы в области национальной безопасности и правоохранительной деятельности</t>
  </si>
  <si>
    <t>0400</t>
  </si>
  <si>
    <t xml:space="preserve">Национальная экономика</t>
  </si>
  <si>
    <t>0401</t>
  </si>
  <si>
    <t xml:space="preserve">Общеэкономические вопросы</t>
  </si>
  <si>
    <t>0405</t>
  </si>
  <si>
    <t xml:space="preserve">Сельское хозяйство и рыболовство</t>
  </si>
  <si>
    <t>0408</t>
  </si>
  <si>
    <t>Транспорт</t>
  </si>
  <si>
    <t>0409</t>
  </si>
  <si>
    <t xml:space="preserve">Дорожное хозяйство (дорожные фонды)</t>
  </si>
  <si>
    <t>0412</t>
  </si>
  <si>
    <t xml:space="preserve">Другие вопросы в области национальной экономики</t>
  </si>
  <si>
    <t>05</t>
  </si>
  <si>
    <t xml:space="preserve">Жилищно-коммунальное хозяйство</t>
  </si>
  <si>
    <t>0501</t>
  </si>
  <si>
    <t xml:space="preserve">Жилищное хозяйство</t>
  </si>
  <si>
    <t>0502</t>
  </si>
  <si>
    <t xml:space="preserve">Коммунальное хозяйство</t>
  </si>
  <si>
    <t>0503</t>
  </si>
  <si>
    <t>Благоустройство</t>
  </si>
  <si>
    <t>0600</t>
  </si>
  <si>
    <t xml:space="preserve">Охана окружающей среды</t>
  </si>
  <si>
    <t>0603</t>
  </si>
  <si>
    <t xml:space="preserve">Охрана объектов растительного и животного мира и среды их обитания</t>
  </si>
  <si>
    <t>0605</t>
  </si>
  <si>
    <t xml:space="preserve">Другие вопросы в области охраны окружающей среды</t>
  </si>
  <si>
    <t>0700</t>
  </si>
  <si>
    <t>Образование</t>
  </si>
  <si>
    <t>0701</t>
  </si>
  <si>
    <t xml:space="preserve">Дошкольное образование</t>
  </si>
  <si>
    <t>0702</t>
  </si>
  <si>
    <t xml:space="preserve">Общее образование</t>
  </si>
  <si>
    <t>0703</t>
  </si>
  <si>
    <t xml:space="preserve">Дополнительное образование детей</t>
  </si>
  <si>
    <t>0705</t>
  </si>
  <si>
    <t xml:space="preserve">Профессиональная подготовка, переподготовка и повышение квалификации</t>
  </si>
  <si>
    <t>0707</t>
  </si>
  <si>
    <t xml:space="preserve">Молодежная политика</t>
  </si>
  <si>
    <t>0709</t>
  </si>
  <si>
    <t xml:space="preserve">Другие вопросы в области образования</t>
  </si>
  <si>
    <t>0800</t>
  </si>
  <si>
    <t xml:space="preserve">Культура, кинематография</t>
  </si>
  <si>
    <t>0801</t>
  </si>
  <si>
    <t>Культура</t>
  </si>
  <si>
    <t>0804</t>
  </si>
  <si>
    <t xml:space="preserve">Другие вопросы в области культуры, кинематографии</t>
  </si>
  <si>
    <t>0900</t>
  </si>
  <si>
    <t>Здравоохранение</t>
  </si>
  <si>
    <t>0901</t>
  </si>
  <si>
    <t xml:space="preserve">Стационарная медицинская помощь</t>
  </si>
  <si>
    <t>0902</t>
  </si>
  <si>
    <t xml:space="preserve">Амбулаторная помощь</t>
  </si>
  <si>
    <t>0909</t>
  </si>
  <si>
    <t xml:space="preserve">Другие вопросы в области здравоохранения</t>
  </si>
  <si>
    <t>1000</t>
  </si>
  <si>
    <t xml:space="preserve">Социальная политика</t>
  </si>
  <si>
    <t>1001</t>
  </si>
  <si>
    <t xml:space="preserve">Пенсионное обеспечение</t>
  </si>
  <si>
    <t>1002</t>
  </si>
  <si>
    <t xml:space="preserve">Социальное обслуживание населения</t>
  </si>
  <si>
    <t>1003</t>
  </si>
  <si>
    <t xml:space="preserve">Социальное обеспечение населения</t>
  </si>
  <si>
    <t>1004</t>
  </si>
  <si>
    <t xml:space="preserve">Охрана семьи и детства</t>
  </si>
  <si>
    <t>1006</t>
  </si>
  <si>
    <t xml:space="preserve">Другие вопросы в области социальной политики</t>
  </si>
  <si>
    <t>1100</t>
  </si>
  <si>
    <t xml:space="preserve">Физическая культура и спорт</t>
  </si>
  <si>
    <t>1101</t>
  </si>
  <si>
    <t xml:space="preserve">Физическая культура</t>
  </si>
  <si>
    <t>1102</t>
  </si>
  <si>
    <t xml:space="preserve">Массовый спорт</t>
  </si>
  <si>
    <t>1103</t>
  </si>
  <si>
    <t xml:space="preserve">Спорт высших достижений</t>
  </si>
  <si>
    <t>1105</t>
  </si>
  <si>
    <t xml:space="preserve">Другие вопросы в области физической культуры и спорта</t>
  </si>
  <si>
    <t>1200</t>
  </si>
  <si>
    <t xml:space="preserve">Средства массовой информации</t>
  </si>
  <si>
    <t>1202</t>
  </si>
  <si>
    <t xml:space="preserve">Периодическая печать и издательства</t>
  </si>
  <si>
    <t>1204</t>
  </si>
  <si>
    <t xml:space="preserve">Другие вопросы в области средств массовой информации</t>
  </si>
  <si>
    <t>1300</t>
  </si>
  <si>
    <t xml:space="preserve">Обслуживание государственного и муниципального долга</t>
  </si>
  <si>
    <t>1301</t>
  </si>
  <si>
    <t xml:space="preserve">Обслуживание государственного (муниципального) внутреннего долга</t>
  </si>
  <si>
    <t xml:space="preserve">БЮДЖЕТНЫЕ АССИГНОВАНИЯ ПО ИСТОЧНИКАМ ДЕФИЦИТА КОНСОЛИДИРОВАННОГО БЮДЖЕТА БЕЛГОРОДСКОГО РАЙОНА ЗА 1 КВАРТАЛ 2025 ГОДА В СРАВНЕНИИ С СООТВЕТСТВУЮЩИМ ПЕРИОДОМ ПРОШЛОГО ГОДА</t>
  </si>
  <si>
    <t xml:space="preserve">Код главного администратора источников внутреннего финансирования дефицита районного бюджета</t>
  </si>
  <si>
    <t xml:space="preserve">Наименование кода группы, подгруппы, статьи, вида источника внутреннего финансирования дефицита бюджета</t>
  </si>
  <si>
    <t xml:space="preserve">Бюджетные назначения на 2025 г., тыс.руб.</t>
  </si>
  <si>
    <t xml:space="preserve">Фактическое исполнения за 1 квартал 2025 г., тыс.руб.</t>
  </si>
  <si>
    <t xml:space="preserve">% исполнения годового плана </t>
  </si>
  <si>
    <t xml:space="preserve">Фактическое исполнения за 1 квартал 2024 г., тыс.руб.</t>
  </si>
  <si>
    <t xml:space="preserve">Темпы роста к соответствующему периоду прошлого года, %</t>
  </si>
  <si>
    <t xml:space="preserve">01 02 00 00 00 0000 00</t>
  </si>
  <si>
    <t xml:space="preserve">Кредиты кредитных организаций в валюте Российской Федерации</t>
  </si>
  <si>
    <t xml:space="preserve">01 02 00 00 00 0000 700</t>
  </si>
  <si>
    <t xml:space="preserve">Получение кредитов от кредитных организаций в валюте Российской Федерации</t>
  </si>
  <si>
    <t xml:space="preserve">01 02 00 00 00 0000 800</t>
  </si>
  <si>
    <t xml:space="preserve">Погашение кредитов, предоставленных кредитными организациями в валюте Российской Федерации</t>
  </si>
  <si>
    <t xml:space="preserve">01 00 00 00 00 0000 000</t>
  </si>
  <si>
    <t xml:space="preserve">Изменение остатков средств на счетах по учету средств бюджетов</t>
  </si>
  <si>
    <t xml:space="preserve">01 05 00 00 00 0000 500</t>
  </si>
  <si>
    <t xml:space="preserve">Увеличение остатков средств бюджетов</t>
  </si>
  <si>
    <t xml:space="preserve">01 05 00 00 00 0000 600</t>
  </si>
  <si>
    <t xml:space="preserve">Уменьшение остатков средств бюджетов</t>
  </si>
  <si>
    <t xml:space="preserve">01 06 00 00 00 0000 000</t>
  </si>
  <si>
    <t xml:space="preserve">Иные источники внутреннего финансирования дефицитов бюджетов</t>
  </si>
  <si>
    <t xml:space="preserve">01 06 05 00 00 0000 000</t>
  </si>
  <si>
    <t xml:space="preserve">Бюджетные кредиты, предоставленные внутри страны в валюте Российской Федерации</t>
  </si>
  <si>
    <t xml:space="preserve">01 06 05 01 05 0000 540</t>
  </si>
  <si>
    <t xml:space="preserve">Предоставление бюджетных кредитов предоставленных  юридическим лицам  из бюджетов муниципальных районов в валюте Российской Федерации</t>
  </si>
  <si>
    <t xml:space="preserve">01 06 05 01 05 0000 640</t>
  </si>
  <si>
    <t xml:space="preserve">Возврат бюджетных кредитов, предоставленных  юридическим лицам из бюджетов муниципальных  районов в валюте Российской Федерации</t>
  </si>
  <si>
    <t xml:space="preserve">Всего средств, направленных на покрытие дефицита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</si>
</sst>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3">
    <numFmt numFmtId="160" formatCode="#,##0.0"/>
    <numFmt numFmtId="161" formatCode="0.0"/>
    <numFmt numFmtId="162" formatCode="#,##0.0_ ;[Red]\-#,##0.0\ "/>
  </numFmts>
  <fonts count="13">
    <font>
      <sz val="10.000000"/>
      <color theme="1"/>
      <name val="Arial"/>
    </font>
    <font>
      <sz val="11.000000"/>
      <color indexed="64"/>
      <name val="Calibri"/>
      <scheme val="minor"/>
    </font>
    <font>
      <sz val="11.000000"/>
      <name val="Calibri"/>
      <scheme val="minor"/>
    </font>
    <font>
      <b/>
      <sz val="12.000000"/>
      <color theme="1"/>
      <name val="Times New Roman"/>
    </font>
    <font>
      <b/>
      <sz val="12.000000"/>
      <name val="Times New Roman"/>
    </font>
    <font>
      <b/>
      <sz val="11.000000"/>
      <color indexed="64"/>
      <name val="Times New Roman"/>
    </font>
    <font>
      <b/>
      <sz val="11.000000"/>
      <name val="Times New Roman"/>
    </font>
    <font>
      <b/>
      <sz val="11.000000"/>
      <color theme="1"/>
      <name val="Times New Roman"/>
    </font>
    <font>
      <sz val="11.000000"/>
      <color indexed="64"/>
      <name val="Times New Roman"/>
    </font>
    <font>
      <sz val="11.000000"/>
      <name val="Times New Roman"/>
    </font>
    <font>
      <sz val="11.000000"/>
      <color theme="1"/>
      <name val="Times New Roman"/>
    </font>
    <font>
      <sz val="8.500000"/>
      <name val="MS Sans Serif"/>
    </font>
    <font>
      <b/>
      <sz val="12.000000"/>
      <color indexed="64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 style="none"/>
      <right style="none"/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69">
    <xf fontId="0" fillId="0" borderId="0" numFmtId="0" xfId="0"/>
    <xf fontId="0" fillId="0" borderId="0" numFmtId="0" xfId="0" applyAlignment="1">
      <alignment vertical="top"/>
    </xf>
    <xf fontId="0" fillId="2" borderId="0" numFmtId="0" xfId="0" applyFill="1"/>
    <xf fontId="2" fillId="0" borderId="0" numFmtId="0" xfId="0" applyFont="1"/>
    <xf fontId="3" fillId="0" borderId="0" numFmtId="0" xfId="0" applyFont="1" applyAlignment="1">
      <alignment horizontal="center" vertical="center" wrapText="1"/>
    </xf>
    <xf fontId="3" fillId="0" borderId="0" numFmtId="0" xfId="0" applyFont="1" applyAlignment="1">
      <alignment horizontal="center" vertical="top" wrapText="1"/>
    </xf>
    <xf fontId="3" fillId="2" borderId="0" numFmtId="0" xfId="0" applyFont="1" applyFill="1" applyAlignment="1">
      <alignment horizontal="center" vertical="top" wrapText="1"/>
    </xf>
    <xf fontId="4" fillId="0" borderId="0" numFmtId="0" xfId="0" applyFont="1" applyAlignment="1">
      <alignment horizontal="center" vertical="top" wrapText="1"/>
    </xf>
    <xf fontId="3" fillId="0" borderId="1" numFmtId="0" xfId="0" applyFont="1" applyBorder="1" applyAlignment="1">
      <alignment horizontal="center" vertical="top" wrapText="1"/>
    </xf>
    <xf fontId="5" fillId="0" borderId="2" numFmtId="0" xfId="0" applyFont="1" applyBorder="1" applyAlignment="1">
      <alignment horizontal="center" vertical="center" wrapText="1"/>
    </xf>
    <xf fontId="6" fillId="0" borderId="2" numFmtId="49" xfId="0" applyNumberFormat="1" applyFont="1" applyBorder="1" applyAlignment="1" applyProtection="1">
      <alignment horizontal="center" vertical="center" wrapText="1"/>
    </xf>
    <xf fontId="6" fillId="0" borderId="2" numFmtId="0" xfId="0" applyFont="1" applyBorder="1" applyAlignment="1">
      <alignment horizontal="center" vertical="center" wrapText="1"/>
    </xf>
    <xf fontId="5" fillId="0" borderId="2" numFmtId="160" xfId="1" applyNumberFormat="1" applyFont="1" applyBorder="1" applyAlignment="1">
      <alignment horizontal="center" vertical="center" wrapText="1"/>
    </xf>
    <xf fontId="5" fillId="0" borderId="2" numFmtId="0" xfId="1" applyFont="1" applyBorder="1" applyAlignment="1">
      <alignment horizontal="center" vertical="center" wrapText="1"/>
    </xf>
    <xf fontId="5" fillId="3" borderId="3" numFmtId="0" xfId="0" applyFont="1" applyFill="1" applyBorder="1" applyAlignment="1">
      <alignment horizontal="center" vertical="center" wrapText="1"/>
    </xf>
    <xf fontId="5" fillId="3" borderId="4" numFmtId="0" xfId="0" applyFont="1" applyFill="1" applyBorder="1" applyAlignment="1">
      <alignment horizontal="center" vertical="center" wrapText="1"/>
    </xf>
    <xf fontId="5" fillId="3" borderId="2" numFmtId="160" xfId="0" applyNumberFormat="1" applyFont="1" applyFill="1" applyBorder="1" applyAlignment="1">
      <alignment horizontal="center" vertical="center" wrapText="1"/>
    </xf>
    <xf fontId="5" fillId="3" borderId="2" numFmtId="160" xfId="0" applyNumberFormat="1" applyFont="1" applyFill="1" applyBorder="1" applyAlignment="1">
      <alignment horizontal="center" vertical="center"/>
    </xf>
    <xf fontId="7" fillId="3" borderId="2" numFmtId="160" xfId="0" applyNumberFormat="1" applyFont="1" applyFill="1" applyBorder="1" applyAlignment="1">
      <alignment horizontal="center" vertical="center"/>
    </xf>
    <xf fontId="5" fillId="2" borderId="2" numFmtId="160" xfId="0" applyNumberFormat="1" applyFont="1" applyFill="1" applyBorder="1" applyAlignment="1">
      <alignment horizontal="center" vertical="center" wrapText="1"/>
    </xf>
    <xf fontId="5" fillId="0" borderId="2" numFmtId="160" xfId="0" applyNumberFormat="1" applyFont="1" applyBorder="1" applyAlignment="1">
      <alignment horizontal="center" vertical="center"/>
    </xf>
    <xf fontId="6" fillId="0" borderId="2" numFmtId="160" xfId="0" applyNumberFormat="1" applyFont="1" applyBorder="1" applyAlignment="1">
      <alignment horizontal="center" vertical="center" wrapText="1"/>
    </xf>
    <xf fontId="7" fillId="0" borderId="2" numFmtId="160" xfId="0" applyNumberFormat="1" applyFont="1" applyBorder="1" applyAlignment="1">
      <alignment horizontal="center" vertical="center"/>
    </xf>
    <xf fontId="0" fillId="0" borderId="0" numFmtId="161" xfId="0" applyNumberFormat="1"/>
    <xf fontId="0" fillId="0" borderId="0" numFmtId="49" xfId="0" applyNumberFormat="1"/>
    <xf fontId="8" fillId="0" borderId="2" numFmtId="0" xfId="0" applyFont="1" applyBorder="1" applyAlignment="1">
      <alignment horizontal="center" vertical="center" wrapText="1"/>
    </xf>
    <xf fontId="8" fillId="2" borderId="2" numFmtId="160" xfId="0" applyNumberFormat="1" applyFont="1" applyFill="1" applyBorder="1" applyAlignment="1">
      <alignment horizontal="center" vertical="center" wrapText="1"/>
    </xf>
    <xf fontId="8" fillId="0" borderId="2" numFmtId="160" xfId="0" applyNumberFormat="1" applyFont="1" applyBorder="1" applyAlignment="1">
      <alignment horizontal="center" vertical="center"/>
    </xf>
    <xf fontId="9" fillId="0" borderId="2" numFmtId="160" xfId="0" applyNumberFormat="1" applyFont="1" applyBorder="1" applyAlignment="1">
      <alignment horizontal="center" vertical="center" wrapText="1"/>
    </xf>
    <xf fontId="10" fillId="0" borderId="2" numFmtId="160" xfId="0" applyNumberFormat="1" applyFont="1" applyBorder="1" applyAlignment="1">
      <alignment horizontal="center" vertical="center"/>
    </xf>
    <xf fontId="5" fillId="0" borderId="2" numFmtId="160" xfId="0" applyNumberFormat="1" applyFont="1" applyBorder="1" applyAlignment="1">
      <alignment horizontal="center" vertical="center" wrapText="1"/>
    </xf>
    <xf fontId="5" fillId="0" borderId="5" numFmtId="0" xfId="0" applyFont="1" applyBorder="1" applyAlignment="1">
      <alignment horizontal="center" vertical="center" wrapText="1"/>
    </xf>
    <xf fontId="5" fillId="2" borderId="5" numFmtId="160" xfId="0" applyNumberFormat="1" applyFont="1" applyFill="1" applyBorder="1" applyAlignment="1">
      <alignment horizontal="center" vertical="center" wrapText="1"/>
    </xf>
    <xf fontId="6" fillId="2" borderId="5" numFmtId="160" xfId="0" applyNumberFormat="1" applyFont="1" applyFill="1" applyBorder="1" applyAlignment="1">
      <alignment horizontal="center" vertical="center" wrapText="1"/>
    </xf>
    <xf fontId="5" fillId="0" borderId="5" numFmtId="160" xfId="0" applyNumberFormat="1" applyFont="1" applyBorder="1" applyAlignment="1">
      <alignment horizontal="center" vertical="center"/>
    </xf>
    <xf fontId="6" fillId="0" borderId="5" numFmtId="160" xfId="0" applyNumberFormat="1" applyFont="1" applyBorder="1" applyAlignment="1">
      <alignment horizontal="center" vertical="center" wrapText="1"/>
    </xf>
    <xf fontId="6" fillId="2" borderId="2" numFmtId="160" xfId="0" applyNumberFormat="1" applyFont="1" applyFill="1" applyBorder="1" applyAlignment="1">
      <alignment horizontal="center" vertical="center" wrapText="1"/>
    </xf>
    <xf fontId="7" fillId="0" borderId="5" numFmtId="160" xfId="0" applyNumberFormat="1" applyFont="1" applyBorder="1" applyAlignment="1">
      <alignment horizontal="center" vertical="center"/>
    </xf>
    <xf fontId="0" fillId="2" borderId="0" numFmtId="49" xfId="0" applyNumberFormat="1" applyFill="1"/>
    <xf fontId="11" fillId="0" borderId="0" numFmtId="0" xfId="0" applyFont="1" applyAlignment="1" applyProtection="1">
      <alignment horizontal="left"/>
    </xf>
    <xf fontId="11" fillId="0" borderId="0" numFmtId="0" xfId="0" applyFont="1" applyProtection="1"/>
    <xf fontId="12" fillId="0" borderId="0" numFmtId="0" xfId="1" applyFont="1" applyAlignment="1">
      <alignment horizontal="center" vertical="center" wrapText="1"/>
    </xf>
    <xf fontId="6" fillId="0" borderId="0" numFmtId="0" xfId="0" applyFont="1" applyAlignment="1" applyProtection="1">
      <alignment horizontal="center"/>
    </xf>
    <xf fontId="11" fillId="0" borderId="0" numFmtId="0" xfId="0" applyFont="1" applyAlignment="1" applyProtection="1">
      <alignment wrapText="1"/>
    </xf>
    <xf fontId="6" fillId="3" borderId="2" numFmtId="49" xfId="0" applyNumberFormat="1" applyFont="1" applyFill="1" applyBorder="1" applyAlignment="1" applyProtection="1">
      <alignment horizontal="center" vertical="center"/>
    </xf>
    <xf fontId="6" fillId="3" borderId="2" numFmtId="160" xfId="0" applyNumberFormat="1" applyFont="1" applyFill="1" applyBorder="1" applyAlignment="1" applyProtection="1">
      <alignment horizontal="center" vertical="center"/>
    </xf>
    <xf fontId="6" fillId="3" borderId="2" numFmtId="160" xfId="0" applyNumberFormat="1" applyFont="1" applyFill="1" applyBorder="1" applyAlignment="1">
      <alignment horizontal="center" vertical="center"/>
    </xf>
    <xf fontId="0" fillId="0" borderId="0" numFmtId="160" xfId="0" applyNumberFormat="1"/>
    <xf fontId="6" fillId="0" borderId="2" numFmtId="160" xfId="0" applyNumberFormat="1" applyFont="1" applyBorder="1" applyAlignment="1" applyProtection="1">
      <alignment horizontal="center" vertical="center" wrapText="1"/>
    </xf>
    <xf fontId="6" fillId="0" borderId="2" numFmtId="160" xfId="0" applyNumberFormat="1" applyFont="1" applyBorder="1" applyAlignment="1">
      <alignment horizontal="center" vertical="center"/>
    </xf>
    <xf fontId="9" fillId="0" borderId="2" numFmtId="49" xfId="0" applyNumberFormat="1" applyFont="1" applyBorder="1" applyAlignment="1" applyProtection="1">
      <alignment horizontal="center" vertical="center" wrapText="1"/>
    </xf>
    <xf fontId="9" fillId="0" borderId="2" numFmtId="160" xfId="0" applyNumberFormat="1" applyFont="1" applyBorder="1" applyAlignment="1" applyProtection="1">
      <alignment horizontal="center" vertical="center" wrapText="1"/>
    </xf>
    <xf fontId="9" fillId="0" borderId="2" numFmtId="160" xfId="0" applyNumberFormat="1" applyFont="1" applyBorder="1" applyAlignment="1">
      <alignment horizontal="center" vertical="center"/>
    </xf>
    <xf fontId="6" fillId="0" borderId="2" numFmtId="4" xfId="0" applyNumberFormat="1" applyFont="1" applyBorder="1" applyAlignment="1">
      <alignment horizontal="center" vertical="center"/>
    </xf>
    <xf fontId="9" fillId="0" borderId="2" numFmtId="4" xfId="0" applyNumberFormat="1" applyFont="1" applyBorder="1" applyAlignment="1">
      <alignment horizontal="center" vertical="center"/>
    </xf>
    <xf fontId="9" fillId="0" borderId="2" numFmtId="0" xfId="0" applyFont="1" applyBorder="1" applyAlignment="1">
      <alignment wrapText="1"/>
    </xf>
    <xf fontId="0" fillId="0" borderId="2" numFmtId="0" xfId="0" applyBorder="1"/>
    <xf fontId="0" fillId="0" borderId="2" numFmtId="161" xfId="0" applyNumberFormat="1" applyBorder="1" applyAlignment="1">
      <alignment horizontal="center" vertical="center"/>
    </xf>
    <xf fontId="12" fillId="0" borderId="0" numFmtId="0" xfId="0" applyFont="1" applyAlignment="1">
      <alignment horizontal="center" vertical="center" wrapText="1"/>
    </xf>
    <xf fontId="12" fillId="0" borderId="0" numFmtId="0" xfId="0" applyFont="1" applyAlignment="1">
      <alignment horizontal="center" wrapText="1"/>
    </xf>
    <xf fontId="5" fillId="0" borderId="2" numFmtId="162" xfId="0" applyNumberFormat="1" applyFont="1" applyBorder="1" applyAlignment="1">
      <alignment horizontal="center" vertical="center" wrapText="1"/>
    </xf>
    <xf fontId="5" fillId="0" borderId="2" numFmtId="162" xfId="0" applyNumberFormat="1" applyFont="1" applyBorder="1" applyAlignment="1">
      <alignment horizontal="center" vertical="center"/>
    </xf>
    <xf fontId="8" fillId="0" borderId="2" numFmtId="0" xfId="0" applyFont="1" applyBorder="1" applyAlignment="1">
      <alignment vertical="center" wrapText="1"/>
    </xf>
    <xf fontId="8" fillId="0" borderId="2" numFmtId="160" xfId="0" applyNumberFormat="1" applyFont="1" applyBorder="1" applyAlignment="1">
      <alignment horizontal="center" vertical="center" wrapText="1"/>
    </xf>
    <xf fontId="8" fillId="0" borderId="2" numFmtId="162" xfId="0" applyNumberFormat="1" applyFont="1" applyBorder="1" applyAlignment="1">
      <alignment horizontal="center" vertical="center" wrapText="1"/>
    </xf>
    <xf fontId="8" fillId="0" borderId="2" numFmtId="162" xfId="0" applyNumberFormat="1" applyFont="1" applyBorder="1" applyAlignment="1">
      <alignment horizontal="center" vertical="center"/>
    </xf>
    <xf fontId="5" fillId="0" borderId="2" numFmtId="0" xfId="0" applyFont="1" applyBorder="1" applyAlignment="1">
      <alignment vertical="center" wrapText="1"/>
    </xf>
    <xf fontId="6" fillId="0" borderId="2" numFmtId="161" xfId="0" applyNumberFormat="1" applyFont="1" applyBorder="1" applyAlignment="1">
      <alignment horizontal="center" vertical="center"/>
    </xf>
    <xf fontId="9" fillId="0" borderId="2" numFmtId="161" xfId="0" applyNumberFormat="1" applyFont="1" applyBorder="1" applyAlignment="1">
      <alignment horizontal="center" vertical="center"/>
    </xf>
  </cellXfs>
  <cellStyles count="2">
    <cellStyle name="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topLeftCell="A12" zoomScale="100" workbookViewId="0">
      <selection activeCell="D32" activeCellId="0" sqref="D32"/>
    </sheetView>
  </sheetViews>
  <sheetFormatPr defaultRowHeight="12.75"/>
  <cols>
    <col customWidth="1" min="1" max="1" width="21"/>
    <col customWidth="1" min="2" max="2" style="1" width="45.42578125"/>
    <col customWidth="1" min="3" max="3" style="2" width="17.5703125"/>
    <col customWidth="1" min="4" max="4" style="2" width="17.42578125"/>
    <col customWidth="1" min="5" max="5" width="18.7109375"/>
    <col customWidth="1" min="6" max="6" style="3" width="18.28515625"/>
    <col customWidth="1" min="7" max="7" width="20.42578125"/>
  </cols>
  <sheetData>
    <row r="1" ht="62.25" customHeight="1">
      <c r="A1" s="4" t="s">
        <v>0</v>
      </c>
      <c r="B1" s="4"/>
      <c r="C1" s="4"/>
      <c r="D1" s="4"/>
      <c r="E1" s="4"/>
      <c r="F1" s="4"/>
      <c r="G1" s="4"/>
    </row>
    <row r="2" ht="15">
      <c r="A2" s="5"/>
      <c r="B2" s="5"/>
      <c r="C2" s="6"/>
      <c r="D2" s="6"/>
      <c r="E2" s="5"/>
      <c r="F2" s="7"/>
      <c r="G2" s="8"/>
    </row>
    <row r="3" ht="87" customHeight="1">
      <c r="A3" s="9" t="s">
        <v>1</v>
      </c>
      <c r="B3" s="9" t="s">
        <v>2</v>
      </c>
      <c r="C3" s="10" t="s">
        <v>3</v>
      </c>
      <c r="D3" s="10" t="s">
        <v>4</v>
      </c>
      <c r="E3" s="11" t="s">
        <v>5</v>
      </c>
      <c r="F3" s="12" t="s">
        <v>6</v>
      </c>
      <c r="G3" s="13" t="s">
        <v>7</v>
      </c>
    </row>
    <row r="4" ht="27.75" customHeight="1">
      <c r="A4" s="14" t="s">
        <v>8</v>
      </c>
      <c r="B4" s="15"/>
      <c r="C4" s="16">
        <f>C5+C30</f>
        <v>10280336.9</v>
      </c>
      <c r="D4" s="16">
        <f>D5+D30</f>
        <v>2144331.2999999998</v>
      </c>
      <c r="E4" s="17">
        <f t="shared" ref="E4:E11" si="0">D4/C4*100</f>
        <v>20.858570306192977</v>
      </c>
      <c r="F4" s="16">
        <f>F5+F30</f>
        <v>1403462.7999999998</v>
      </c>
      <c r="G4" s="18">
        <f t="shared" ref="G4:G10" si="1">D4/F4*100</f>
        <v>152.78860971591126</v>
      </c>
    </row>
    <row r="5" ht="14.25">
      <c r="A5" s="9" t="s">
        <v>9</v>
      </c>
      <c r="B5" s="9" t="s">
        <v>10</v>
      </c>
      <c r="C5" s="19">
        <f>C6+C8+C10+C18+C20+C25+C26+C27+C28+C29+C15+C19</f>
        <v>3239274</v>
      </c>
      <c r="D5" s="19">
        <f>D6+D8+D10+D18+D20+D25+D26+D27+D28+D29+D15+D19</f>
        <v>591505.59999999998</v>
      </c>
      <c r="E5" s="20">
        <f t="shared" si="0"/>
        <v>18.260437369608127</v>
      </c>
      <c r="F5" s="21">
        <f>F6+F8+F10+F18+F20+F25+F26+F27+F28+F29+F15+F19</f>
        <v>541897.59999999998</v>
      </c>
      <c r="G5" s="22">
        <f t="shared" si="1"/>
        <v>109.15449708579628</v>
      </c>
      <c r="H5" s="23"/>
      <c r="I5" s="24"/>
    </row>
    <row r="6" ht="14.25">
      <c r="A6" s="9" t="s">
        <v>11</v>
      </c>
      <c r="B6" s="9" t="s">
        <v>12</v>
      </c>
      <c r="C6" s="19">
        <f>C7</f>
        <v>2131495</v>
      </c>
      <c r="D6" s="19">
        <f>D7</f>
        <v>358389.29999999999</v>
      </c>
      <c r="E6" s="20">
        <f t="shared" si="0"/>
        <v>16.813987365675263</v>
      </c>
      <c r="F6" s="21">
        <f>F7</f>
        <v>371559.09999999998</v>
      </c>
      <c r="G6" s="22">
        <f t="shared" si="1"/>
        <v>96.455530223859412</v>
      </c>
      <c r="H6" s="23"/>
    </row>
    <row r="7" ht="14.25">
      <c r="A7" s="25" t="s">
        <v>13</v>
      </c>
      <c r="B7" s="25" t="s">
        <v>14</v>
      </c>
      <c r="C7" s="26">
        <v>2131495</v>
      </c>
      <c r="D7" s="26">
        <v>358389.29999999999</v>
      </c>
      <c r="E7" s="27">
        <f t="shared" si="0"/>
        <v>16.813987365675263</v>
      </c>
      <c r="F7" s="28">
        <v>371559.09999999998</v>
      </c>
      <c r="G7" s="29">
        <f t="shared" si="1"/>
        <v>96.455530223859412</v>
      </c>
      <c r="H7" s="23"/>
    </row>
    <row r="8" ht="42.75">
      <c r="A8" s="9" t="s">
        <v>15</v>
      </c>
      <c r="B8" s="9" t="s">
        <v>16</v>
      </c>
      <c r="C8" s="19">
        <f>C9</f>
        <v>115336</v>
      </c>
      <c r="D8" s="19">
        <f>D9</f>
        <v>27710.599999999999</v>
      </c>
      <c r="E8" s="20">
        <f t="shared" si="0"/>
        <v>24.025976278005132</v>
      </c>
      <c r="F8" s="21">
        <f>F9</f>
        <v>26774.200000000001</v>
      </c>
      <c r="G8" s="22">
        <f t="shared" si="1"/>
        <v>103.49739674761523</v>
      </c>
      <c r="H8" s="23"/>
    </row>
    <row r="9" ht="42.75">
      <c r="A9" s="25" t="s">
        <v>17</v>
      </c>
      <c r="B9" s="25" t="s">
        <v>18</v>
      </c>
      <c r="C9" s="26">
        <v>115336</v>
      </c>
      <c r="D9" s="26">
        <v>27710.599999999999</v>
      </c>
      <c r="E9" s="27">
        <f t="shared" si="0"/>
        <v>24.025976278005132</v>
      </c>
      <c r="F9" s="28">
        <v>26774.200000000001</v>
      </c>
      <c r="G9" s="29">
        <f t="shared" si="1"/>
        <v>103.49739674761523</v>
      </c>
      <c r="H9" s="23"/>
    </row>
    <row r="10" ht="14.25">
      <c r="A10" s="9" t="s">
        <v>19</v>
      </c>
      <c r="B10" s="9" t="s">
        <v>20</v>
      </c>
      <c r="C10" s="19">
        <f>C11+C12+C13+C14</f>
        <v>101152</v>
      </c>
      <c r="D10" s="19">
        <f>D11+D12+D13+D14</f>
        <v>40841.300000000003</v>
      </c>
      <c r="E10" s="20">
        <f t="shared" si="0"/>
        <v>40.376166561214809</v>
      </c>
      <c r="F10" s="21">
        <f>F11+F12+F13+F14</f>
        <v>23746.200000000001</v>
      </c>
      <c r="G10" s="22">
        <f t="shared" si="1"/>
        <v>171.99088696296673</v>
      </c>
      <c r="H10" s="23"/>
    </row>
    <row r="11" ht="28.5">
      <c r="A11" s="25" t="s">
        <v>21</v>
      </c>
      <c r="B11" s="25" t="s">
        <v>22</v>
      </c>
      <c r="C11" s="26">
        <v>0</v>
      </c>
      <c r="D11" s="26">
        <v>0</v>
      </c>
      <c r="E11" s="27" t="e">
        <f t="shared" si="0"/>
        <v>#DIV/0!</v>
      </c>
      <c r="F11" s="28">
        <v>859.10000000000002</v>
      </c>
      <c r="G11" s="29">
        <v>0</v>
      </c>
      <c r="H11" s="23"/>
    </row>
    <row r="12" ht="28.5">
      <c r="A12" s="25" t="s">
        <v>23</v>
      </c>
      <c r="B12" s="25" t="s">
        <v>24</v>
      </c>
      <c r="C12" s="26">
        <v>0</v>
      </c>
      <c r="D12" s="26">
        <v>45.700000000000003</v>
      </c>
      <c r="E12" s="27">
        <v>0</v>
      </c>
      <c r="F12" s="28">
        <v>24.399999999999999</v>
      </c>
      <c r="G12" s="29">
        <v>0</v>
      </c>
      <c r="H12" s="23"/>
    </row>
    <row r="13" ht="14.25">
      <c r="A13" s="25" t="s">
        <v>25</v>
      </c>
      <c r="B13" s="25" t="s">
        <v>26</v>
      </c>
      <c r="C13" s="26">
        <v>3734</v>
      </c>
      <c r="D13" s="26">
        <v>13071.9</v>
      </c>
      <c r="E13" s="27">
        <f t="shared" ref="E13:E14" si="2">D13/C13*100</f>
        <v>350.07766470273162</v>
      </c>
      <c r="F13" s="28">
        <v>-2359.5999999999999</v>
      </c>
      <c r="G13" s="29">
        <f t="shared" ref="G13:G37" si="3">D13/F13*100</f>
        <v>-553.98796406170538</v>
      </c>
      <c r="H13" s="23"/>
    </row>
    <row r="14" ht="42.75">
      <c r="A14" s="25" t="s">
        <v>27</v>
      </c>
      <c r="B14" s="25" t="s">
        <v>28</v>
      </c>
      <c r="C14" s="26">
        <v>97418</v>
      </c>
      <c r="D14" s="26">
        <v>27723.700000000001</v>
      </c>
      <c r="E14" s="27">
        <f t="shared" si="2"/>
        <v>28.458498429448358</v>
      </c>
      <c r="F14" s="28">
        <v>25222.299999999999</v>
      </c>
      <c r="G14" s="29">
        <f t="shared" si="3"/>
        <v>109.91741435158571</v>
      </c>
      <c r="H14" s="23"/>
    </row>
    <row r="15" ht="14.25">
      <c r="A15" s="9" t="s">
        <v>29</v>
      </c>
      <c r="B15" s="9" t="s">
        <v>30</v>
      </c>
      <c r="C15" s="19">
        <f>C16+C17</f>
        <v>712828</v>
      </c>
      <c r="D15" s="19">
        <f t="shared" ref="D15:F15" si="4">D16+D17</f>
        <v>103404.5</v>
      </c>
      <c r="E15" s="30">
        <f t="shared" si="4"/>
        <v>24.305726904354774</v>
      </c>
      <c r="F15" s="30">
        <f t="shared" si="4"/>
        <v>86835</v>
      </c>
      <c r="G15" s="22">
        <f t="shared" si="3"/>
        <v>119.081591524155</v>
      </c>
      <c r="H15" s="23"/>
    </row>
    <row r="16" ht="14.25">
      <c r="A16" s="25" t="s">
        <v>31</v>
      </c>
      <c r="B16" s="25" t="s">
        <v>32</v>
      </c>
      <c r="C16" s="26">
        <v>232197</v>
      </c>
      <c r="D16" s="26">
        <v>12539.5</v>
      </c>
      <c r="E16" s="27">
        <f t="shared" ref="E16:E36" si="5">D16/C16*100</f>
        <v>5.4003712364931502</v>
      </c>
      <c r="F16" s="28">
        <v>12430</v>
      </c>
      <c r="G16" s="29">
        <f t="shared" si="3"/>
        <v>100.88093322606598</v>
      </c>
      <c r="H16" s="23"/>
    </row>
    <row r="17" ht="14.25">
      <c r="A17" s="25" t="s">
        <v>33</v>
      </c>
      <c r="B17" s="25" t="s">
        <v>34</v>
      </c>
      <c r="C17" s="26">
        <v>480631</v>
      </c>
      <c r="D17" s="26">
        <v>90865</v>
      </c>
      <c r="E17" s="27">
        <f t="shared" si="5"/>
        <v>18.905355667861624</v>
      </c>
      <c r="F17" s="28">
        <v>74405</v>
      </c>
      <c r="G17" s="29">
        <f t="shared" si="3"/>
        <v>122.12216920905854</v>
      </c>
      <c r="H17" s="23"/>
    </row>
    <row r="18" ht="14.25">
      <c r="A18" s="9" t="s">
        <v>35</v>
      </c>
      <c r="B18" s="9" t="s">
        <v>36</v>
      </c>
      <c r="C18" s="19">
        <v>12528</v>
      </c>
      <c r="D18" s="19">
        <v>6869</v>
      </c>
      <c r="E18" s="20">
        <f t="shared" si="5"/>
        <v>54.829182630906772</v>
      </c>
      <c r="F18" s="21">
        <v>2728</v>
      </c>
      <c r="G18" s="22">
        <f t="shared" si="3"/>
        <v>251.79618768328447</v>
      </c>
      <c r="H18" s="23"/>
    </row>
    <row r="19" ht="28.5">
      <c r="A19" s="9" t="s">
        <v>37</v>
      </c>
      <c r="B19" s="9" t="s">
        <v>38</v>
      </c>
      <c r="C19" s="19"/>
      <c r="D19" s="19">
        <v>0</v>
      </c>
      <c r="E19" s="20" t="e">
        <f t="shared" si="5"/>
        <v>#DIV/0!</v>
      </c>
      <c r="F19" s="21">
        <v>0</v>
      </c>
      <c r="G19" s="22" t="e">
        <f t="shared" si="3"/>
        <v>#DIV/0!</v>
      </c>
      <c r="H19" s="23"/>
    </row>
    <row r="20" ht="42.75">
      <c r="A20" s="9" t="s">
        <v>39</v>
      </c>
      <c r="B20" s="9" t="s">
        <v>40</v>
      </c>
      <c r="C20" s="19">
        <f>C21+C22+C24</f>
        <v>122903</v>
      </c>
      <c r="D20" s="19">
        <f>D21+D22+D24+D23</f>
        <v>27854.700000000001</v>
      </c>
      <c r="E20" s="20">
        <f t="shared" si="5"/>
        <v>22.663970773699585</v>
      </c>
      <c r="F20" s="21">
        <f>F21+F22+F24+F23</f>
        <v>18965.799999999999</v>
      </c>
      <c r="G20" s="22">
        <f t="shared" si="3"/>
        <v>146.86804669457655</v>
      </c>
      <c r="H20" s="23"/>
    </row>
    <row r="21" ht="28.5">
      <c r="A21" s="25" t="s">
        <v>41</v>
      </c>
      <c r="B21" s="25" t="s">
        <v>42</v>
      </c>
      <c r="C21" s="26">
        <v>0</v>
      </c>
      <c r="D21" s="26">
        <v>0</v>
      </c>
      <c r="E21" s="27">
        <v>0</v>
      </c>
      <c r="F21" s="28">
        <v>0</v>
      </c>
      <c r="G21" s="29">
        <v>0</v>
      </c>
      <c r="H21" s="23"/>
    </row>
    <row r="22" ht="114">
      <c r="A22" s="25" t="s">
        <v>43</v>
      </c>
      <c r="B22" s="25" t="s">
        <v>44</v>
      </c>
      <c r="C22" s="26">
        <v>114639</v>
      </c>
      <c r="D22" s="26">
        <v>25606.299999999999</v>
      </c>
      <c r="E22" s="27">
        <f t="shared" si="5"/>
        <v>22.336464902869004</v>
      </c>
      <c r="F22" s="28">
        <v>17071.599999999999</v>
      </c>
      <c r="G22" s="29">
        <f t="shared" si="3"/>
        <v>149.99355655005974</v>
      </c>
      <c r="H22" s="23"/>
    </row>
    <row r="23" ht="28.5">
      <c r="A23" s="25" t="s">
        <v>45</v>
      </c>
      <c r="B23" s="25" t="s">
        <v>46</v>
      </c>
      <c r="C23" s="26">
        <v>0</v>
      </c>
      <c r="D23" s="26">
        <v>0</v>
      </c>
      <c r="E23" s="27" t="e">
        <f t="shared" si="5"/>
        <v>#DIV/0!</v>
      </c>
      <c r="F23" s="28">
        <v>46</v>
      </c>
      <c r="G23" s="29">
        <f t="shared" si="3"/>
        <v>0</v>
      </c>
      <c r="H23" s="23"/>
    </row>
    <row r="24" ht="99.75">
      <c r="A24" s="25" t="s">
        <v>47</v>
      </c>
      <c r="B24" s="25" t="s">
        <v>48</v>
      </c>
      <c r="C24" s="26">
        <v>8264</v>
      </c>
      <c r="D24" s="26">
        <v>2248.4000000000001</v>
      </c>
      <c r="E24" s="27">
        <f t="shared" si="5"/>
        <v>27.207163601161668</v>
      </c>
      <c r="F24" s="28">
        <v>1848.2</v>
      </c>
      <c r="G24" s="29">
        <f t="shared" si="3"/>
        <v>121.65350070338707</v>
      </c>
      <c r="H24" s="23"/>
    </row>
    <row r="25" ht="28.5">
      <c r="A25" s="31" t="s">
        <v>49</v>
      </c>
      <c r="B25" s="31" t="s">
        <v>50</v>
      </c>
      <c r="C25" s="32">
        <v>3379</v>
      </c>
      <c r="D25" s="33">
        <v>3558.8000000000002</v>
      </c>
      <c r="E25" s="34">
        <f t="shared" si="5"/>
        <v>105.32110091743118</v>
      </c>
      <c r="F25" s="35">
        <v>1821.8</v>
      </c>
      <c r="G25" s="22">
        <f t="shared" si="3"/>
        <v>195.34526292677572</v>
      </c>
      <c r="H25" s="23"/>
    </row>
    <row r="26" ht="28.5">
      <c r="A26" s="9" t="s">
        <v>51</v>
      </c>
      <c r="B26" s="9" t="s">
        <v>52</v>
      </c>
      <c r="C26" s="19">
        <v>1984</v>
      </c>
      <c r="D26" s="36">
        <v>4988.1999999999998</v>
      </c>
      <c r="E26" s="20">
        <v>0</v>
      </c>
      <c r="F26" s="21">
        <v>1056.5999999999999</v>
      </c>
      <c r="G26" s="22">
        <f t="shared" si="3"/>
        <v>472.0991860685217</v>
      </c>
      <c r="H26" s="23"/>
    </row>
    <row r="27" ht="28.5">
      <c r="A27" s="31" t="s">
        <v>53</v>
      </c>
      <c r="B27" s="31" t="s">
        <v>54</v>
      </c>
      <c r="C27" s="32">
        <v>27537</v>
      </c>
      <c r="D27" s="33">
        <v>15097.700000000001</v>
      </c>
      <c r="E27" s="34">
        <f t="shared" si="5"/>
        <v>54.826960090060652</v>
      </c>
      <c r="F27" s="35">
        <v>6794.8000000000002</v>
      </c>
      <c r="G27" s="37">
        <f t="shared" si="3"/>
        <v>222.19491375757934</v>
      </c>
      <c r="H27" s="23"/>
    </row>
    <row r="28" ht="14.25">
      <c r="A28" s="9" t="s">
        <v>55</v>
      </c>
      <c r="B28" s="9" t="s">
        <v>56</v>
      </c>
      <c r="C28" s="19">
        <v>9134</v>
      </c>
      <c r="D28" s="36">
        <v>2576.5</v>
      </c>
      <c r="E28" s="20">
        <f t="shared" si="5"/>
        <v>28.207795051456095</v>
      </c>
      <c r="F28" s="21">
        <v>1235.4000000000001</v>
      </c>
      <c r="G28" s="22">
        <f t="shared" si="3"/>
        <v>208.55593330095513</v>
      </c>
      <c r="H28" s="23"/>
    </row>
    <row r="29" ht="14.25">
      <c r="A29" s="9" t="s">
        <v>57</v>
      </c>
      <c r="B29" s="9" t="s">
        <v>58</v>
      </c>
      <c r="C29" s="19">
        <v>998</v>
      </c>
      <c r="D29" s="36">
        <v>215</v>
      </c>
      <c r="E29" s="20">
        <f t="shared" si="5"/>
        <v>21.54308617234469</v>
      </c>
      <c r="F29" s="21">
        <v>380.69999999999999</v>
      </c>
      <c r="G29" s="22">
        <f t="shared" si="3"/>
        <v>56.474914630942997</v>
      </c>
      <c r="H29" s="23"/>
    </row>
    <row r="30" ht="14.25">
      <c r="A30" s="9" t="s">
        <v>59</v>
      </c>
      <c r="B30" s="9" t="s">
        <v>60</v>
      </c>
      <c r="C30" s="19">
        <f>C31+C36+C37</f>
        <v>7041062.9000000004</v>
      </c>
      <c r="D30" s="19">
        <f>D31+D36+D37</f>
        <v>1552825.7</v>
      </c>
      <c r="E30" s="20">
        <f t="shared" si="5"/>
        <v>22.053853545321971</v>
      </c>
      <c r="F30" s="19">
        <v>861565.19999999995</v>
      </c>
      <c r="G30" s="22">
        <f t="shared" si="3"/>
        <v>180.23310365831861</v>
      </c>
      <c r="H30" s="23"/>
    </row>
    <row r="31" ht="42.75">
      <c r="A31" s="9" t="s">
        <v>61</v>
      </c>
      <c r="B31" s="9" t="s">
        <v>62</v>
      </c>
      <c r="C31" s="19">
        <f>C32+C33+C34+C35+C37+C36</f>
        <v>7041062.9000000004</v>
      </c>
      <c r="D31" s="19">
        <f>D32+D33+D34+D35</f>
        <v>1554698.3999999999</v>
      </c>
      <c r="E31" s="20">
        <f t="shared" si="5"/>
        <v>22.080450382001271</v>
      </c>
      <c r="F31" s="19">
        <v>862273.40000000002</v>
      </c>
      <c r="G31" s="22">
        <f t="shared" si="3"/>
        <v>180.30225680161303</v>
      </c>
      <c r="H31" s="23"/>
    </row>
    <row r="32" ht="42.75">
      <c r="A32" s="31" t="s">
        <v>63</v>
      </c>
      <c r="B32" s="31" t="s">
        <v>64</v>
      </c>
      <c r="C32" s="32">
        <v>484989.70000000001</v>
      </c>
      <c r="D32" s="32">
        <v>121247</v>
      </c>
      <c r="E32" s="34">
        <f t="shared" si="5"/>
        <v>24.999912369272998</v>
      </c>
      <c r="F32" s="32">
        <v>85086</v>
      </c>
      <c r="G32" s="22">
        <f t="shared" si="3"/>
        <v>142.49935359518605</v>
      </c>
      <c r="H32" s="23"/>
    </row>
    <row r="33" ht="42.75">
      <c r="A33" s="9" t="s">
        <v>65</v>
      </c>
      <c r="B33" s="9" t="s">
        <v>66</v>
      </c>
      <c r="C33" s="19">
        <v>1420534.8</v>
      </c>
      <c r="D33" s="19">
        <v>292581.90000000002</v>
      </c>
      <c r="E33" s="20">
        <f t="shared" si="5"/>
        <v>20.596602068460417</v>
      </c>
      <c r="F33" s="19">
        <v>13011.5</v>
      </c>
      <c r="G33" s="22">
        <f t="shared" si="3"/>
        <v>2248.640817738155</v>
      </c>
      <c r="H33" s="23"/>
    </row>
    <row r="34" ht="51.75" customHeight="1">
      <c r="A34" s="31" t="s">
        <v>67</v>
      </c>
      <c r="B34" s="31" t="s">
        <v>68</v>
      </c>
      <c r="C34" s="32">
        <v>4864772.9000000004</v>
      </c>
      <c r="D34" s="32">
        <v>989868</v>
      </c>
      <c r="E34" s="34">
        <f t="shared" si="5"/>
        <v>20.347671316784385</v>
      </c>
      <c r="F34" s="32">
        <v>499226.20000000001</v>
      </c>
      <c r="G34" s="22">
        <f t="shared" si="3"/>
        <v>198.28045883809784</v>
      </c>
      <c r="H34" s="23"/>
    </row>
    <row r="35" ht="14.25">
      <c r="A35" s="9" t="s">
        <v>69</v>
      </c>
      <c r="B35" s="9" t="s">
        <v>70</v>
      </c>
      <c r="C35" s="19">
        <v>270765.5</v>
      </c>
      <c r="D35" s="19">
        <v>151001.5</v>
      </c>
      <c r="E35" s="20">
        <f t="shared" si="5"/>
        <v>55.768367831204493</v>
      </c>
      <c r="F35" s="19">
        <v>264949.70000000001</v>
      </c>
      <c r="G35" s="22">
        <f t="shared" si="3"/>
        <v>56.992515937930854</v>
      </c>
      <c r="H35" s="23"/>
    </row>
    <row r="36" ht="14.25">
      <c r="A36" s="9" t="s">
        <v>71</v>
      </c>
      <c r="B36" s="9" t="s">
        <v>72</v>
      </c>
      <c r="C36" s="36"/>
      <c r="D36" s="36">
        <v>46.200000000000003</v>
      </c>
      <c r="E36" s="20" t="e">
        <f t="shared" si="5"/>
        <v>#DIV/0!</v>
      </c>
      <c r="F36" s="36">
        <v>15.199999999999999</v>
      </c>
      <c r="G36" s="22">
        <f t="shared" si="3"/>
        <v>303.94736842105266</v>
      </c>
      <c r="H36" s="23"/>
    </row>
    <row r="37" ht="42.75">
      <c r="A37" s="9" t="s">
        <v>73</v>
      </c>
      <c r="B37" s="9" t="s">
        <v>74</v>
      </c>
      <c r="C37" s="19"/>
      <c r="D37" s="19">
        <v>-1918.9000000000001</v>
      </c>
      <c r="E37" s="20">
        <v>0</v>
      </c>
      <c r="F37" s="19">
        <v>-723.39999999999998</v>
      </c>
      <c r="G37" s="22">
        <f t="shared" si="3"/>
        <v>265.26126624274264</v>
      </c>
      <c r="H37" s="23"/>
    </row>
    <row r="38">
      <c r="D38" s="38"/>
    </row>
  </sheetData>
  <mergeCells count="2">
    <mergeCell ref="A1:G1"/>
    <mergeCell ref="A4:B4"/>
  </mergeCells>
  <printOptions headings="0" gridLines="0"/>
  <pageMargins left="0.69999999999999996" right="0.69999999999999996" top="0.75" bottom="0.75" header="0.29999999999999999" footer="0.29999999999999999"/>
  <pageSetup paperSize="9" scale="54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0" summaryRight="1" showOutlineSymbols="1"/>
    <pageSetUpPr autoPageBreaks="1" fitToPage="1"/>
  </sheetPr>
  <sheetViews>
    <sheetView showGridLines="0" topLeftCell="A46" zoomScale="100" workbookViewId="0">
      <selection activeCell="D65" activeCellId="0" sqref="D65"/>
    </sheetView>
  </sheetViews>
  <sheetFormatPr defaultRowHeight="12.75" customHeight="1" outlineLevelRow="1"/>
  <cols>
    <col customWidth="1" min="1" max="1" width="10.28515625"/>
    <col customWidth="1" min="2" max="2" width="36.140625"/>
    <col customWidth="1" min="3" max="3" width="18.42578125"/>
    <col customWidth="1" min="4" max="4" width="17.7109375"/>
    <col customWidth="1" min="5" max="5" width="18.42578125"/>
    <col customWidth="1" min="6" max="6" width="17.7109375"/>
    <col customWidth="1" min="7" max="7" width="20.85546875"/>
    <col customWidth="1" min="8" max="8" width="14.5703125"/>
  </cols>
  <sheetData>
    <row r="1">
      <c r="A1" s="39"/>
      <c r="B1" s="39"/>
      <c r="C1" s="39"/>
      <c r="D1" s="39"/>
      <c r="E1" s="40"/>
      <c r="F1" s="40"/>
      <c r="G1" s="40"/>
      <c r="H1" s="40"/>
    </row>
    <row r="2">
      <c r="A2" s="40"/>
      <c r="B2" s="40"/>
      <c r="C2" s="40"/>
      <c r="D2" s="40"/>
      <c r="E2" s="40"/>
      <c r="F2" s="40"/>
      <c r="G2" s="40"/>
      <c r="H2" s="40"/>
    </row>
    <row r="3" ht="14.25">
      <c r="A3" s="41" t="s">
        <v>75</v>
      </c>
      <c r="B3" s="41"/>
      <c r="C3" s="41"/>
      <c r="D3" s="41"/>
      <c r="E3" s="41"/>
      <c r="F3" s="41"/>
      <c r="G3" s="41"/>
      <c r="H3" s="42"/>
    </row>
    <row r="4" ht="14.25">
      <c r="A4" s="41"/>
      <c r="B4" s="41"/>
      <c r="C4" s="41"/>
      <c r="D4" s="41"/>
      <c r="E4" s="41"/>
      <c r="F4" s="41"/>
      <c r="G4" s="41"/>
      <c r="H4" s="42"/>
    </row>
    <row r="5" ht="24.75" customHeight="1">
      <c r="A5" s="41"/>
      <c r="B5" s="41"/>
      <c r="C5" s="41"/>
      <c r="D5" s="41"/>
      <c r="E5" s="41"/>
      <c r="F5" s="41"/>
      <c r="G5" s="41"/>
      <c r="H5" s="40"/>
    </row>
    <row r="6">
      <c r="A6" s="43"/>
      <c r="B6" s="43"/>
      <c r="C6" s="43"/>
      <c r="D6" s="43"/>
      <c r="E6" s="43"/>
      <c r="F6" s="43"/>
      <c r="G6" s="40"/>
      <c r="H6" s="40"/>
    </row>
    <row r="7" ht="85.5" customHeight="1">
      <c r="A7" s="10" t="s">
        <v>76</v>
      </c>
      <c r="B7" s="10" t="s">
        <v>77</v>
      </c>
      <c r="C7" s="10" t="s">
        <v>3</v>
      </c>
      <c r="D7" s="10" t="s">
        <v>4</v>
      </c>
      <c r="E7" s="11" t="s">
        <v>5</v>
      </c>
      <c r="F7" s="12" t="s">
        <v>78</v>
      </c>
      <c r="G7" s="13" t="s">
        <v>7</v>
      </c>
    </row>
    <row r="8" ht="29.25" customHeight="1">
      <c r="A8" s="44" t="s">
        <v>79</v>
      </c>
      <c r="B8" s="44"/>
      <c r="C8" s="45">
        <f>C9+C16+C19+C23+C29+C33+C36+C43+C46+C50+C56+C61+C64</f>
        <v>10594669.5</v>
      </c>
      <c r="D8" s="45">
        <f>D9+D16+D19+D23+D29+D33+D36+D43+D46+D50+D56+D61+D64</f>
        <v>2242212</v>
      </c>
      <c r="E8" s="46">
        <f t="shared" ref="E8:E63" si="6">D8/C8*100</f>
        <v>21.163586084492771</v>
      </c>
      <c r="F8" s="45">
        <f>F9+F16+F19+F23+F29+F33+F36+F43+F46+F50+F56+F61+F64</f>
        <v>2011929.1000000001</v>
      </c>
      <c r="G8" s="46">
        <f t="shared" ref="G8:G9" si="7">D8/F8*100</f>
        <v>111.44587550326699</v>
      </c>
      <c r="H8" s="47"/>
    </row>
    <row r="9" ht="26.25" customHeight="1">
      <c r="A9" s="10" t="s">
        <v>80</v>
      </c>
      <c r="B9" s="10" t="s">
        <v>81</v>
      </c>
      <c r="C9" s="48">
        <f t="shared" ref="C9:D9" si="8">C10+C11+C12+C13+C14+C15</f>
        <v>490696.40000000002</v>
      </c>
      <c r="D9" s="48">
        <f t="shared" si="8"/>
        <v>86154.400000000009</v>
      </c>
      <c r="E9" s="49">
        <f t="shared" si="6"/>
        <v>17.557577353328863</v>
      </c>
      <c r="F9" s="48">
        <f>F10+F11+F12+F13+F14+F15</f>
        <v>79856.800000000003</v>
      </c>
      <c r="G9" s="49">
        <f t="shared" si="7"/>
        <v>107.88611614790476</v>
      </c>
    </row>
    <row r="10" ht="85.5" outlineLevel="1">
      <c r="A10" s="50" t="s">
        <v>82</v>
      </c>
      <c r="B10" s="50" t="s">
        <v>83</v>
      </c>
      <c r="C10" s="51">
        <v>345003.70000000001</v>
      </c>
      <c r="D10" s="51">
        <v>76388.5</v>
      </c>
      <c r="E10" s="52">
        <f t="shared" si="6"/>
        <v>22.141356744869693</v>
      </c>
      <c r="F10" s="51">
        <v>69950.899999999994</v>
      </c>
      <c r="G10" s="52">
        <f t="shared" ref="G10:G64" si="9">D10/F10*100</f>
        <v>109.20302669443853</v>
      </c>
    </row>
    <row r="11" ht="14.25" outlineLevel="1">
      <c r="A11" s="50" t="s">
        <v>84</v>
      </c>
      <c r="B11" s="50" t="s">
        <v>85</v>
      </c>
      <c r="C11" s="51">
        <v>10.800000000000001</v>
      </c>
      <c r="D11" s="51"/>
      <c r="E11" s="52">
        <f t="shared" si="6"/>
        <v>0</v>
      </c>
      <c r="F11" s="51">
        <v>0</v>
      </c>
      <c r="G11" s="52" t="e">
        <f t="shared" si="9"/>
        <v>#DIV/0!</v>
      </c>
    </row>
    <row r="12" ht="57" outlineLevel="1">
      <c r="A12" s="50" t="s">
        <v>86</v>
      </c>
      <c r="B12" s="50" t="s">
        <v>87</v>
      </c>
      <c r="C12" s="51">
        <v>43152.900000000001</v>
      </c>
      <c r="D12" s="51">
        <v>6944.3000000000002</v>
      </c>
      <c r="E12" s="52">
        <f t="shared" si="6"/>
        <v>16.092313610441014</v>
      </c>
      <c r="F12" s="51">
        <v>6863.1000000000004</v>
      </c>
      <c r="G12" s="52">
        <f t="shared" si="9"/>
        <v>101.18313881482128</v>
      </c>
    </row>
    <row r="13" ht="28.5" outlineLevel="1">
      <c r="A13" s="50" t="s">
        <v>88</v>
      </c>
      <c r="B13" s="50" t="s">
        <v>89</v>
      </c>
      <c r="C13" s="51">
        <v>20443</v>
      </c>
      <c r="D13" s="51"/>
      <c r="E13" s="52">
        <f t="shared" si="6"/>
        <v>0</v>
      </c>
      <c r="F13" s="51">
        <v>0</v>
      </c>
      <c r="G13" s="52" t="e">
        <f t="shared" si="9"/>
        <v>#DIV/0!</v>
      </c>
    </row>
    <row r="14" ht="14.25" outlineLevel="1">
      <c r="A14" s="50" t="s">
        <v>90</v>
      </c>
      <c r="B14" s="50" t="s">
        <v>91</v>
      </c>
      <c r="C14" s="51">
        <v>66322.699999999997</v>
      </c>
      <c r="D14" s="51"/>
      <c r="E14" s="52">
        <f t="shared" si="6"/>
        <v>0</v>
      </c>
      <c r="F14" s="51">
        <v>0</v>
      </c>
      <c r="G14" s="52" t="e">
        <f t="shared" si="9"/>
        <v>#DIV/0!</v>
      </c>
    </row>
    <row r="15" ht="14.25" outlineLevel="1">
      <c r="A15" s="50" t="s">
        <v>92</v>
      </c>
      <c r="B15" s="50" t="s">
        <v>93</v>
      </c>
      <c r="C15" s="51">
        <v>15763.299999999999</v>
      </c>
      <c r="D15" s="51">
        <v>2821.5999999999999</v>
      </c>
      <c r="E15" s="52">
        <f t="shared" si="6"/>
        <v>17.899805243825849</v>
      </c>
      <c r="F15" s="51">
        <v>3042.8000000000002</v>
      </c>
      <c r="G15" s="52">
        <f t="shared" si="9"/>
        <v>92.730379913237797</v>
      </c>
    </row>
    <row r="16" ht="25.5" customHeight="1">
      <c r="A16" s="10" t="s">
        <v>94</v>
      </c>
      <c r="B16" s="10" t="s">
        <v>95</v>
      </c>
      <c r="C16" s="48">
        <f>C17+C18</f>
        <v>11847.4</v>
      </c>
      <c r="D16" s="48">
        <f>D17+D18</f>
        <v>1874.3</v>
      </c>
      <c r="E16" s="49">
        <f t="shared" si="6"/>
        <v>15.82034876850617</v>
      </c>
      <c r="F16" s="48">
        <f>F17+F18</f>
        <v>2007</v>
      </c>
      <c r="G16" s="49">
        <f t="shared" si="9"/>
        <v>93.38814150473344</v>
      </c>
    </row>
    <row r="17" ht="28.5" outlineLevel="1">
      <c r="A17" s="50" t="s">
        <v>96</v>
      </c>
      <c r="B17" s="50" t="s">
        <v>97</v>
      </c>
      <c r="C17" s="51">
        <v>11617.4</v>
      </c>
      <c r="D17" s="51">
        <v>1862.5</v>
      </c>
      <c r="E17" s="52">
        <f t="shared" si="6"/>
        <v>16.031986503004113</v>
      </c>
      <c r="F17" s="51">
        <v>1992.7</v>
      </c>
      <c r="G17" s="52">
        <f t="shared" si="9"/>
        <v>93.46615145280272</v>
      </c>
    </row>
    <row r="18" ht="28.5" outlineLevel="1">
      <c r="A18" s="50" t="s">
        <v>98</v>
      </c>
      <c r="B18" s="50" t="s">
        <v>99</v>
      </c>
      <c r="C18" s="51">
        <v>230</v>
      </c>
      <c r="D18" s="51">
        <v>11.800000000000001</v>
      </c>
      <c r="E18" s="52">
        <f t="shared" si="6"/>
        <v>5.1304347826086962</v>
      </c>
      <c r="F18" s="51">
        <v>14.300000000000001</v>
      </c>
      <c r="G18" s="52">
        <f t="shared" si="9"/>
        <v>82.51748251748252</v>
      </c>
    </row>
    <row r="19" ht="31.5" customHeight="1">
      <c r="A19" s="10" t="s">
        <v>100</v>
      </c>
      <c r="B19" s="10" t="s">
        <v>101</v>
      </c>
      <c r="C19" s="48">
        <f>C20+C21+C22</f>
        <v>71355.5</v>
      </c>
      <c r="D19" s="48">
        <f>D20+D21+D22</f>
        <v>17153.799999999999</v>
      </c>
      <c r="E19" s="49">
        <f t="shared" si="6"/>
        <v>24.039912830825934</v>
      </c>
      <c r="F19" s="48">
        <f>F20+F21+F22</f>
        <v>10556.299999999999</v>
      </c>
      <c r="G19" s="49">
        <f t="shared" si="9"/>
        <v>162.4982238094787</v>
      </c>
    </row>
    <row r="20" ht="14.25" outlineLevel="1">
      <c r="A20" s="50" t="s">
        <v>102</v>
      </c>
      <c r="B20" s="50" t="s">
        <v>103</v>
      </c>
      <c r="C20" s="51">
        <v>3120.8000000000002</v>
      </c>
      <c r="D20" s="51">
        <v>699.79999999999995</v>
      </c>
      <c r="E20" s="52">
        <f t="shared" si="6"/>
        <v>22.423737503204304</v>
      </c>
      <c r="F20" s="51">
        <v>571</v>
      </c>
      <c r="G20" s="52">
        <f t="shared" si="9"/>
        <v>122.5569176882662</v>
      </c>
    </row>
    <row r="21" ht="57" outlineLevel="1">
      <c r="A21" s="50" t="s">
        <v>104</v>
      </c>
      <c r="B21" s="50" t="s">
        <v>105</v>
      </c>
      <c r="C21" s="51">
        <v>1084</v>
      </c>
      <c r="D21" s="51">
        <v>63.799999999999997</v>
      </c>
      <c r="E21" s="52">
        <f t="shared" si="6"/>
        <v>5.8856088560885613</v>
      </c>
      <c r="F21" s="51">
        <v>10.4</v>
      </c>
      <c r="G21" s="52">
        <f t="shared" si="9"/>
        <v>613.46153846153845</v>
      </c>
    </row>
    <row r="22" ht="42.75" outlineLevel="1">
      <c r="A22" s="50" t="s">
        <v>106</v>
      </c>
      <c r="B22" s="50" t="s">
        <v>107</v>
      </c>
      <c r="C22" s="51">
        <v>67150.699999999997</v>
      </c>
      <c r="D22" s="51">
        <v>16390.200000000001</v>
      </c>
      <c r="E22" s="52">
        <f t="shared" si="6"/>
        <v>24.408085098144923</v>
      </c>
      <c r="F22" s="51">
        <v>9974.8999999999996</v>
      </c>
      <c r="G22" s="52">
        <f t="shared" si="9"/>
        <v>164.31442921733552</v>
      </c>
    </row>
    <row r="23" ht="32.25" customHeight="1">
      <c r="A23" s="10" t="s">
        <v>108</v>
      </c>
      <c r="B23" s="10" t="s">
        <v>109</v>
      </c>
      <c r="C23" s="48">
        <f>C24+C25+C26+C27+C28</f>
        <v>1500872.2</v>
      </c>
      <c r="D23" s="48">
        <f>D24+D25+D26+D27+D28</f>
        <v>386637.29999999999</v>
      </c>
      <c r="E23" s="49">
        <f t="shared" si="6"/>
        <v>25.76084092969408</v>
      </c>
      <c r="F23" s="48">
        <f>F24+F25+F26+F27+F28</f>
        <v>401088.60000000003</v>
      </c>
      <c r="G23" s="49">
        <f t="shared" si="9"/>
        <v>96.396980617250136</v>
      </c>
    </row>
    <row r="24" ht="19.5" hidden="1" customHeight="1">
      <c r="A24" s="50" t="s">
        <v>110</v>
      </c>
      <c r="B24" s="50" t="s">
        <v>111</v>
      </c>
      <c r="C24" s="48"/>
      <c r="D24" s="48"/>
      <c r="E24" s="52"/>
      <c r="F24" s="48"/>
      <c r="G24" s="52" t="e">
        <f t="shared" si="9"/>
        <v>#DIV/0!</v>
      </c>
    </row>
    <row r="25" ht="14.25" outlineLevel="1">
      <c r="A25" s="50" t="s">
        <v>112</v>
      </c>
      <c r="B25" s="50" t="s">
        <v>113</v>
      </c>
      <c r="C25" s="51">
        <v>2077.9000000000001</v>
      </c>
      <c r="D25" s="51">
        <v>200</v>
      </c>
      <c r="E25" s="52">
        <f t="shared" si="6"/>
        <v>9.6251022667115844</v>
      </c>
      <c r="F25" s="51">
        <v>127.40000000000001</v>
      </c>
      <c r="G25" s="52">
        <f t="shared" si="9"/>
        <v>156.98587127158555</v>
      </c>
    </row>
    <row r="26" ht="14.25" outlineLevel="1">
      <c r="A26" s="50" t="s">
        <v>114</v>
      </c>
      <c r="B26" s="50" t="s">
        <v>115</v>
      </c>
      <c r="C26" s="51"/>
      <c r="D26" s="51"/>
      <c r="E26" s="52" t="e">
        <f t="shared" si="6"/>
        <v>#DIV/0!</v>
      </c>
      <c r="F26" s="51"/>
      <c r="G26" s="52" t="e">
        <f t="shared" si="9"/>
        <v>#DIV/0!</v>
      </c>
    </row>
    <row r="27" ht="28.5" outlineLevel="1">
      <c r="A27" s="50" t="s">
        <v>116</v>
      </c>
      <c r="B27" s="50" t="s">
        <v>117</v>
      </c>
      <c r="C27" s="51">
        <v>1191713.8</v>
      </c>
      <c r="D27" s="51">
        <v>336158.79999999999</v>
      </c>
      <c r="E27" s="52">
        <f t="shared" si="6"/>
        <v>28.208014373920985</v>
      </c>
      <c r="F27" s="51">
        <v>339415.40000000002</v>
      </c>
      <c r="G27" s="52">
        <f t="shared" si="9"/>
        <v>99.040526740978734</v>
      </c>
    </row>
    <row r="28" ht="28.5" outlineLevel="1">
      <c r="A28" s="50" t="s">
        <v>118</v>
      </c>
      <c r="B28" s="50" t="s">
        <v>119</v>
      </c>
      <c r="C28" s="51">
        <v>307080.5</v>
      </c>
      <c r="D28" s="51">
        <v>50278.5</v>
      </c>
      <c r="E28" s="52">
        <f t="shared" si="6"/>
        <v>16.373068299680376</v>
      </c>
      <c r="F28" s="51">
        <v>61545.800000000003</v>
      </c>
      <c r="G28" s="52">
        <f t="shared" si="9"/>
        <v>81.692820631139725</v>
      </c>
    </row>
    <row r="29" ht="37.5" customHeight="1">
      <c r="A29" s="10" t="s">
        <v>120</v>
      </c>
      <c r="B29" s="10" t="s">
        <v>121</v>
      </c>
      <c r="C29" s="48">
        <f>C30+C31+C32</f>
        <v>864319.29999999993</v>
      </c>
      <c r="D29" s="48">
        <f>D30+D31+D32</f>
        <v>115391.7</v>
      </c>
      <c r="E29" s="49">
        <f t="shared" si="6"/>
        <v>13.350586987933744</v>
      </c>
      <c r="F29" s="48">
        <f>F30+F31+F32</f>
        <v>141409.19999999998</v>
      </c>
      <c r="G29" s="49">
        <f t="shared" si="9"/>
        <v>81.601267810015202</v>
      </c>
    </row>
    <row r="30" ht="14.25" outlineLevel="1">
      <c r="A30" s="50" t="s">
        <v>122</v>
      </c>
      <c r="B30" s="50" t="s">
        <v>123</v>
      </c>
      <c r="C30" s="51">
        <v>3663</v>
      </c>
      <c r="D30" s="51">
        <v>413.10000000000002</v>
      </c>
      <c r="E30" s="52">
        <f t="shared" si="6"/>
        <v>11.277641277641278</v>
      </c>
      <c r="F30" s="51">
        <v>679.70000000000005</v>
      </c>
      <c r="G30" s="52">
        <f t="shared" si="9"/>
        <v>60.776813299985285</v>
      </c>
    </row>
    <row r="31" ht="14.25" outlineLevel="1">
      <c r="A31" s="50" t="s">
        <v>124</v>
      </c>
      <c r="B31" s="50" t="s">
        <v>125</v>
      </c>
      <c r="C31" s="51">
        <v>3518.6999999999998</v>
      </c>
      <c r="D31" s="51">
        <v>776.79999999999995</v>
      </c>
      <c r="E31" s="52">
        <f t="shared" si="6"/>
        <v>22.076335010088954</v>
      </c>
      <c r="F31" s="51">
        <v>60.700000000000003</v>
      </c>
      <c r="G31" s="52">
        <f t="shared" si="9"/>
        <v>1279.7364085667214</v>
      </c>
    </row>
    <row r="32" ht="14.25" outlineLevel="1">
      <c r="A32" s="50" t="s">
        <v>126</v>
      </c>
      <c r="B32" s="50" t="s">
        <v>127</v>
      </c>
      <c r="C32" s="51">
        <v>857137.59999999998</v>
      </c>
      <c r="D32" s="51">
        <v>114201.8</v>
      </c>
      <c r="E32" s="52">
        <f t="shared" si="6"/>
        <v>13.323625051566983</v>
      </c>
      <c r="F32" s="51">
        <v>140668.79999999999</v>
      </c>
      <c r="G32" s="52">
        <f t="shared" si="9"/>
        <v>81.184882504151602</v>
      </c>
    </row>
    <row r="33" ht="27" customHeight="1">
      <c r="A33" s="10" t="s">
        <v>128</v>
      </c>
      <c r="B33" s="10" t="s">
        <v>129</v>
      </c>
      <c r="C33" s="48">
        <f>SUM(C34:C35)</f>
        <v>1029</v>
      </c>
      <c r="D33" s="48">
        <f>SUM(D34:D35)</f>
        <v>266.19999999999999</v>
      </c>
      <c r="E33" s="49">
        <f t="shared" si="6"/>
        <v>25.869776482021379</v>
      </c>
      <c r="F33" s="48">
        <f>SUM(F34:F35)</f>
        <v>319.89999999999998</v>
      </c>
      <c r="G33" s="49">
        <f t="shared" si="9"/>
        <v>83.213504220068785</v>
      </c>
    </row>
    <row r="34" ht="28.5" outlineLevel="1">
      <c r="A34" s="50" t="s">
        <v>130</v>
      </c>
      <c r="B34" s="50" t="s">
        <v>131</v>
      </c>
      <c r="C34" s="51"/>
      <c r="D34" s="51"/>
      <c r="E34" s="52"/>
      <c r="F34" s="51"/>
      <c r="G34" s="52"/>
    </row>
    <row r="35" ht="28.5" outlineLevel="1">
      <c r="A35" s="50" t="s">
        <v>132</v>
      </c>
      <c r="B35" s="50" t="s">
        <v>133</v>
      </c>
      <c r="C35" s="51">
        <v>1029</v>
      </c>
      <c r="D35" s="51">
        <v>266.19999999999999</v>
      </c>
      <c r="E35" s="52">
        <f t="shared" si="6"/>
        <v>25.869776482021379</v>
      </c>
      <c r="F35" s="51">
        <v>319.89999999999998</v>
      </c>
      <c r="G35" s="52">
        <f t="shared" si="9"/>
        <v>83.213504220068785</v>
      </c>
    </row>
    <row r="36" ht="29.25" customHeight="1">
      <c r="A36" s="10" t="s">
        <v>134</v>
      </c>
      <c r="B36" s="10" t="s">
        <v>135</v>
      </c>
      <c r="C36" s="48">
        <f>C37+C38+C39+C41+C42+C40</f>
        <v>5514790.5</v>
      </c>
      <c r="D36" s="48">
        <f>D37+D38+D39+D41+D42+D40</f>
        <v>993122.80000000005</v>
      </c>
      <c r="E36" s="49">
        <f t="shared" si="6"/>
        <v>18.008350453203981</v>
      </c>
      <c r="F36" s="48">
        <f>F37+F38+F39+F41+F42+F40</f>
        <v>994866.30000000005</v>
      </c>
      <c r="G36" s="49">
        <f t="shared" si="9"/>
        <v>99.824750320721492</v>
      </c>
    </row>
    <row r="37" ht="14.25" outlineLevel="1">
      <c r="A37" s="50" t="s">
        <v>136</v>
      </c>
      <c r="B37" s="50" t="s">
        <v>137</v>
      </c>
      <c r="C37" s="51">
        <v>1312318.8</v>
      </c>
      <c r="D37" s="51">
        <v>254828.39999999999</v>
      </c>
      <c r="E37" s="52">
        <f t="shared" si="6"/>
        <v>19.418177961025933</v>
      </c>
      <c r="F37" s="51">
        <v>261199.29999999999</v>
      </c>
      <c r="G37" s="52">
        <f t="shared" si="9"/>
        <v>97.560904642546902</v>
      </c>
    </row>
    <row r="38" ht="14.25" outlineLevel="1">
      <c r="A38" s="50" t="s">
        <v>138</v>
      </c>
      <c r="B38" s="50" t="s">
        <v>139</v>
      </c>
      <c r="C38" s="51">
        <v>3738747.7999999998</v>
      </c>
      <c r="D38" s="51">
        <v>656046.80000000005</v>
      </c>
      <c r="E38" s="52">
        <f t="shared" si="6"/>
        <v>17.547233327693302</v>
      </c>
      <c r="F38" s="51">
        <v>628063.69999999995</v>
      </c>
      <c r="G38" s="52">
        <f t="shared" si="9"/>
        <v>104.45545571253363</v>
      </c>
    </row>
    <row r="39" ht="14.25" outlineLevel="1">
      <c r="A39" s="50" t="s">
        <v>140</v>
      </c>
      <c r="B39" s="50" t="s">
        <v>141</v>
      </c>
      <c r="C39" s="51">
        <v>299063.90000000002</v>
      </c>
      <c r="D39" s="51">
        <v>60131</v>
      </c>
      <c r="E39" s="52">
        <f t="shared" si="6"/>
        <v>20.106405353504716</v>
      </c>
      <c r="F39" s="51">
        <v>76866.100000000006</v>
      </c>
      <c r="G39" s="52">
        <f t="shared" si="9"/>
        <v>78.228243660079016</v>
      </c>
    </row>
    <row r="40" ht="42.75" outlineLevel="1">
      <c r="A40" s="50" t="s">
        <v>142</v>
      </c>
      <c r="B40" s="50" t="s">
        <v>143</v>
      </c>
      <c r="C40" s="51">
        <v>200</v>
      </c>
      <c r="D40" s="51">
        <v>34.100000000000001</v>
      </c>
      <c r="E40" s="52">
        <f t="shared" si="6"/>
        <v>17.050000000000001</v>
      </c>
      <c r="F40" s="51">
        <v>14.800000000000001</v>
      </c>
      <c r="G40" s="52">
        <f t="shared" si="9"/>
        <v>230.40540540540539</v>
      </c>
    </row>
    <row r="41" ht="14.25" outlineLevel="1">
      <c r="A41" s="50" t="s">
        <v>144</v>
      </c>
      <c r="B41" s="50" t="s">
        <v>145</v>
      </c>
      <c r="C41" s="51">
        <v>7192.1999999999998</v>
      </c>
      <c r="D41" s="51">
        <v>899.39999999999998</v>
      </c>
      <c r="E41" s="52">
        <f t="shared" si="6"/>
        <v>12.505213981813631</v>
      </c>
      <c r="F41" s="51">
        <v>1212.4000000000001</v>
      </c>
      <c r="G41" s="52">
        <f t="shared" si="9"/>
        <v>74.183437809303854</v>
      </c>
    </row>
    <row r="42" ht="14.25" outlineLevel="1">
      <c r="A42" s="50" t="s">
        <v>146</v>
      </c>
      <c r="B42" s="50" t="s">
        <v>147</v>
      </c>
      <c r="C42" s="51">
        <v>157267.79999999999</v>
      </c>
      <c r="D42" s="51">
        <v>21183.099999999999</v>
      </c>
      <c r="E42" s="52">
        <f t="shared" si="6"/>
        <v>13.469445112095418</v>
      </c>
      <c r="F42" s="51">
        <v>27510</v>
      </c>
      <c r="G42" s="52">
        <f t="shared" si="9"/>
        <v>77.001454016721183</v>
      </c>
    </row>
    <row r="43" ht="22.5" customHeight="1">
      <c r="A43" s="10" t="s">
        <v>148</v>
      </c>
      <c r="B43" s="10" t="s">
        <v>149</v>
      </c>
      <c r="C43" s="48">
        <f>C44+C45</f>
        <v>417248.30000000005</v>
      </c>
      <c r="D43" s="48">
        <f>D44+D45</f>
        <v>70839.699999999997</v>
      </c>
      <c r="E43" s="49">
        <f t="shared" si="6"/>
        <v>16.977828309905636</v>
      </c>
      <c r="F43" s="48">
        <f>F44+F45</f>
        <v>103824.8</v>
      </c>
      <c r="G43" s="49">
        <f t="shared" si="9"/>
        <v>68.230037524753229</v>
      </c>
    </row>
    <row r="44" ht="14.25" outlineLevel="1">
      <c r="A44" s="50" t="s">
        <v>150</v>
      </c>
      <c r="B44" s="50" t="s">
        <v>151</v>
      </c>
      <c r="C44" s="51">
        <v>372951.40000000002</v>
      </c>
      <c r="D44" s="51">
        <v>65697.300000000003</v>
      </c>
      <c r="E44" s="52">
        <f t="shared" si="6"/>
        <v>17.615512369708224</v>
      </c>
      <c r="F44" s="51">
        <v>97356.800000000003</v>
      </c>
      <c r="G44" s="52">
        <f t="shared" si="9"/>
        <v>67.48095664606889</v>
      </c>
    </row>
    <row r="45" ht="28.5" outlineLevel="1">
      <c r="A45" s="50" t="s">
        <v>152</v>
      </c>
      <c r="B45" s="50" t="s">
        <v>153</v>
      </c>
      <c r="C45" s="51">
        <v>44296.900000000001</v>
      </c>
      <c r="D45" s="51">
        <v>5142.3999999999996</v>
      </c>
      <c r="E45" s="52">
        <f t="shared" si="6"/>
        <v>11.608938774496634</v>
      </c>
      <c r="F45" s="51">
        <v>6468</v>
      </c>
      <c r="G45" s="52">
        <f t="shared" si="9"/>
        <v>79.505256648113786</v>
      </c>
    </row>
    <row r="46" ht="24" customHeight="1">
      <c r="A46" s="10" t="s">
        <v>154</v>
      </c>
      <c r="B46" s="10" t="s">
        <v>155</v>
      </c>
      <c r="C46" s="48">
        <f>C47+C48+C49</f>
        <v>14940.700000000001</v>
      </c>
      <c r="D46" s="48">
        <f>D47+D48+D49</f>
        <v>1609.8</v>
      </c>
      <c r="E46" s="52">
        <f t="shared" si="6"/>
        <v>10.774595567811414</v>
      </c>
      <c r="F46" s="48">
        <f>F47+F48+F49</f>
        <v>3252.6999999999998</v>
      </c>
      <c r="G46" s="49">
        <f t="shared" si="9"/>
        <v>49.491191932855784</v>
      </c>
    </row>
    <row r="47" ht="14.25" outlineLevel="1">
      <c r="A47" s="50" t="s">
        <v>156</v>
      </c>
      <c r="B47" s="50" t="s">
        <v>157</v>
      </c>
      <c r="C47" s="51">
        <v>10666.700000000001</v>
      </c>
      <c r="D47" s="51">
        <v>1609.8</v>
      </c>
      <c r="E47" s="52">
        <f t="shared" si="6"/>
        <v>15.091827838038006</v>
      </c>
      <c r="F47" s="51">
        <v>1552.9000000000001</v>
      </c>
      <c r="G47" s="52">
        <f t="shared" si="9"/>
        <v>103.66411230600809</v>
      </c>
    </row>
    <row r="48" ht="14.25" outlineLevel="1">
      <c r="A48" s="50" t="s">
        <v>158</v>
      </c>
      <c r="B48" s="50" t="s">
        <v>159</v>
      </c>
      <c r="C48" s="51">
        <v>2124</v>
      </c>
      <c r="D48" s="51"/>
      <c r="E48" s="52">
        <f t="shared" si="6"/>
        <v>0</v>
      </c>
      <c r="F48" s="51">
        <v>0</v>
      </c>
      <c r="G48" s="52" t="e">
        <f t="shared" si="9"/>
        <v>#DIV/0!</v>
      </c>
    </row>
    <row r="49" ht="28.5" outlineLevel="1">
      <c r="A49" s="50" t="s">
        <v>160</v>
      </c>
      <c r="B49" s="50" t="s">
        <v>161</v>
      </c>
      <c r="C49" s="51">
        <v>2150</v>
      </c>
      <c r="D49" s="51"/>
      <c r="E49" s="52">
        <f t="shared" si="6"/>
        <v>0</v>
      </c>
      <c r="F49" s="51">
        <v>1699.8</v>
      </c>
      <c r="G49" s="52">
        <f t="shared" si="9"/>
        <v>0</v>
      </c>
    </row>
    <row r="50" ht="25.5" customHeight="1">
      <c r="A50" s="10" t="s">
        <v>162</v>
      </c>
      <c r="B50" s="10" t="s">
        <v>163</v>
      </c>
      <c r="C50" s="48">
        <f>C51+C52+C53+C54+C55</f>
        <v>1537592.7000000002</v>
      </c>
      <c r="D50" s="48">
        <f>D51+D52+D53+D54+D55</f>
        <v>544622.09999999998</v>
      </c>
      <c r="E50" s="49">
        <f t="shared" si="6"/>
        <v>35.420440016397052</v>
      </c>
      <c r="F50" s="48">
        <f>F51+F52+F53+F54+F55</f>
        <v>236337.00000000003</v>
      </c>
      <c r="G50" s="49">
        <f t="shared" si="9"/>
        <v>230.44301146244553</v>
      </c>
    </row>
    <row r="51" ht="14.25" outlineLevel="1">
      <c r="A51" s="50" t="s">
        <v>164</v>
      </c>
      <c r="B51" s="50" t="s">
        <v>165</v>
      </c>
      <c r="C51" s="51">
        <v>17948.099999999999</v>
      </c>
      <c r="D51" s="51">
        <v>3732.4000000000001</v>
      </c>
      <c r="E51" s="52">
        <f t="shared" si="6"/>
        <v>20.79551595990662</v>
      </c>
      <c r="F51" s="51">
        <v>826.70000000000005</v>
      </c>
      <c r="G51" s="52">
        <f t="shared" si="9"/>
        <v>451.48179508890769</v>
      </c>
    </row>
    <row r="52" ht="14.25" outlineLevel="1">
      <c r="A52" s="50" t="s">
        <v>166</v>
      </c>
      <c r="B52" s="50" t="s">
        <v>167</v>
      </c>
      <c r="C52" s="51">
        <v>90959.5</v>
      </c>
      <c r="D52" s="51">
        <v>16313.5</v>
      </c>
      <c r="E52" s="52">
        <f t="shared" si="6"/>
        <v>17.934905095124755</v>
      </c>
      <c r="F52" s="51">
        <v>12125.299999999999</v>
      </c>
      <c r="G52" s="52">
        <f t="shared" si="9"/>
        <v>134.54100104739678</v>
      </c>
    </row>
    <row r="53" ht="14.25" outlineLevel="1">
      <c r="A53" s="50" t="s">
        <v>168</v>
      </c>
      <c r="B53" s="50" t="s">
        <v>169</v>
      </c>
      <c r="C53" s="51">
        <v>1037972.1</v>
      </c>
      <c r="D53" s="51">
        <v>444743.29999999999</v>
      </c>
      <c r="E53" s="52">
        <f t="shared" si="6"/>
        <v>42.847327013895651</v>
      </c>
      <c r="F53" s="51">
        <v>165581.60000000001</v>
      </c>
      <c r="G53" s="52">
        <f t="shared" si="9"/>
        <v>268.59463853471641</v>
      </c>
    </row>
    <row r="54" ht="14.25" outlineLevel="1">
      <c r="A54" s="50" t="s">
        <v>170</v>
      </c>
      <c r="B54" s="50" t="s">
        <v>171</v>
      </c>
      <c r="C54" s="51">
        <v>273120.40000000002</v>
      </c>
      <c r="D54" s="51">
        <v>54257</v>
      </c>
      <c r="E54" s="52">
        <f t="shared" si="6"/>
        <v>19.865597736382927</v>
      </c>
      <c r="F54" s="51">
        <v>52984.300000000003</v>
      </c>
      <c r="G54" s="52">
        <f t="shared" si="9"/>
        <v>102.40203230013418</v>
      </c>
    </row>
    <row r="55" ht="28.5" outlineLevel="1">
      <c r="A55" s="50" t="s">
        <v>172</v>
      </c>
      <c r="B55" s="50" t="s">
        <v>173</v>
      </c>
      <c r="C55" s="51">
        <v>117592.60000000001</v>
      </c>
      <c r="D55" s="51">
        <v>25575.900000000001</v>
      </c>
      <c r="E55" s="52">
        <f t="shared" si="6"/>
        <v>21.749582881916037</v>
      </c>
      <c r="F55" s="51">
        <v>4819.1000000000004</v>
      </c>
      <c r="G55" s="52">
        <f t="shared" si="9"/>
        <v>530.71942893901348</v>
      </c>
    </row>
    <row r="56" ht="14.25">
      <c r="A56" s="10" t="s">
        <v>174</v>
      </c>
      <c r="B56" s="10" t="s">
        <v>175</v>
      </c>
      <c r="C56" s="48">
        <f>C57+C58+C60+C59</f>
        <v>161817.5</v>
      </c>
      <c r="D56" s="48">
        <f>D57+D58+D60+D59</f>
        <v>24376.900000000001</v>
      </c>
      <c r="E56" s="53">
        <f t="shared" si="6"/>
        <v>15.064439878257915</v>
      </c>
      <c r="F56" s="48">
        <f>F57+F58+F60+F59</f>
        <v>37742.900000000001</v>
      </c>
      <c r="G56" s="49">
        <f t="shared" si="9"/>
        <v>64.586716971933797</v>
      </c>
    </row>
    <row r="57" ht="14.25" outlineLevel="1">
      <c r="A57" s="50" t="s">
        <v>176</v>
      </c>
      <c r="B57" s="50" t="s">
        <v>177</v>
      </c>
      <c r="C57" s="51">
        <v>125788.5</v>
      </c>
      <c r="D57" s="51">
        <v>17887.099999999999</v>
      </c>
      <c r="E57" s="52">
        <f t="shared" si="6"/>
        <v>14.219980363864741</v>
      </c>
      <c r="F57" s="51">
        <v>31300</v>
      </c>
      <c r="G57" s="52"/>
    </row>
    <row r="58" ht="14.25" outlineLevel="1">
      <c r="A58" s="50" t="s">
        <v>178</v>
      </c>
      <c r="B58" s="50" t="s">
        <v>179</v>
      </c>
      <c r="C58" s="51">
        <v>566</v>
      </c>
      <c r="D58" s="51">
        <v>124.5</v>
      </c>
      <c r="E58" s="54">
        <v>99.989999999999995</v>
      </c>
      <c r="F58" s="51"/>
      <c r="G58" s="52" t="e">
        <f t="shared" si="9"/>
        <v>#DIV/0!</v>
      </c>
    </row>
    <row r="59" ht="14.25" outlineLevel="1">
      <c r="A59" s="50" t="s">
        <v>180</v>
      </c>
      <c r="B59" s="50" t="s">
        <v>181</v>
      </c>
      <c r="C59" s="51">
        <v>27270.200000000001</v>
      </c>
      <c r="D59" s="51">
        <v>5828.3999999999996</v>
      </c>
      <c r="E59" s="54"/>
      <c r="F59" s="51">
        <v>5735.1999999999998</v>
      </c>
      <c r="G59" s="52"/>
    </row>
    <row r="60" ht="28.5" outlineLevel="1">
      <c r="A60" s="50" t="s">
        <v>182</v>
      </c>
      <c r="B60" s="50" t="s">
        <v>183</v>
      </c>
      <c r="C60" s="51">
        <v>8192.7999999999993</v>
      </c>
      <c r="D60" s="51">
        <v>536.89999999999998</v>
      </c>
      <c r="E60" s="52">
        <f t="shared" si="6"/>
        <v>6.5533151059466848</v>
      </c>
      <c r="F60" s="51">
        <v>707.70000000000005</v>
      </c>
      <c r="G60" s="52">
        <f t="shared" si="9"/>
        <v>75.865479723046477</v>
      </c>
    </row>
    <row r="61" ht="36" customHeight="1">
      <c r="A61" s="10" t="s">
        <v>184</v>
      </c>
      <c r="B61" s="10" t="s">
        <v>185</v>
      </c>
      <c r="C61" s="48">
        <f>SUM(C62:C63)</f>
        <v>3160</v>
      </c>
      <c r="D61" s="48">
        <f>SUM(D62:D63)</f>
        <v>163</v>
      </c>
      <c r="E61" s="49">
        <f t="shared" si="6"/>
        <v>5.1582278481012658</v>
      </c>
      <c r="F61" s="48">
        <f>SUM(F62:F63)</f>
        <v>667.60000000000002</v>
      </c>
      <c r="G61" s="49">
        <f t="shared" si="9"/>
        <v>24.415817855002995</v>
      </c>
    </row>
    <row r="62" ht="14.25" outlineLevel="1">
      <c r="A62" s="50" t="s">
        <v>186</v>
      </c>
      <c r="B62" s="50" t="s">
        <v>187</v>
      </c>
      <c r="C62" s="51">
        <v>2245</v>
      </c>
      <c r="D62" s="51"/>
      <c r="E62" s="52">
        <f t="shared" si="6"/>
        <v>0</v>
      </c>
      <c r="F62" s="51">
        <v>536.10000000000002</v>
      </c>
      <c r="G62" s="52">
        <f t="shared" si="9"/>
        <v>0</v>
      </c>
    </row>
    <row r="63" ht="28.5" outlineLevel="1">
      <c r="A63" s="50" t="s">
        <v>188</v>
      </c>
      <c r="B63" s="50" t="s">
        <v>189</v>
      </c>
      <c r="C63" s="51">
        <v>915</v>
      </c>
      <c r="D63" s="51">
        <v>163</v>
      </c>
      <c r="E63" s="52">
        <f t="shared" si="6"/>
        <v>17.814207650273222</v>
      </c>
      <c r="F63" s="51">
        <v>131.5</v>
      </c>
      <c r="G63" s="52">
        <f t="shared" si="9"/>
        <v>123.95437262357414</v>
      </c>
    </row>
    <row r="64" ht="28.5">
      <c r="A64" s="10" t="s">
        <v>190</v>
      </c>
      <c r="B64" s="10" t="s">
        <v>191</v>
      </c>
      <c r="C64" s="48">
        <f>SUM(C65:C66)</f>
        <v>5000</v>
      </c>
      <c r="D64" s="48">
        <f>SUM(D65:D66)</f>
        <v>0</v>
      </c>
      <c r="E64" s="49">
        <f>D64/C64*100</f>
        <v>0</v>
      </c>
      <c r="F64" s="48">
        <f>SUM(F65:F66)</f>
        <v>0</v>
      </c>
      <c r="G64" s="49" t="e">
        <f t="shared" si="9"/>
        <v>#DIV/0!</v>
      </c>
    </row>
    <row r="65" ht="27" customHeight="1">
      <c r="A65" s="50" t="s">
        <v>192</v>
      </c>
      <c r="B65" s="55" t="s">
        <v>193</v>
      </c>
      <c r="C65" s="51">
        <v>5000</v>
      </c>
      <c r="D65" s="51">
        <v>0</v>
      </c>
      <c r="E65" s="56"/>
      <c r="F65" s="57">
        <v>0</v>
      </c>
      <c r="G65" s="56"/>
    </row>
  </sheetData>
  <mergeCells count="3">
    <mergeCell ref="A1:D1"/>
    <mergeCell ref="A3:G5"/>
    <mergeCell ref="A8:B8"/>
  </mergeCells>
  <printOptions headings="0" gridLines="0"/>
  <pageMargins left="0.35433070866141736" right="0.35433070866141736" top="0.59055118110236238" bottom="0.59055118110236238" header="0.51181102362204722" footer="0.51181102362204722"/>
  <pageSetup paperSize="9" scale="74" fitToWidth="1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zoomScale="100" workbookViewId="0">
      <selection activeCell="E12" activeCellId="0" sqref="E12"/>
    </sheetView>
  </sheetViews>
  <sheetFormatPr defaultRowHeight="12.75"/>
  <cols>
    <col customWidth="1" min="1" max="1" width="24"/>
    <col customWidth="1" min="2" max="2" width="21.28515625"/>
    <col customWidth="1" min="3" max="3" width="37.7109375"/>
    <col customWidth="1" min="4" max="5" width="17.7109375"/>
    <col customWidth="1" min="6" max="6" width="14.5703125"/>
    <col customWidth="1" min="7" max="7" width="18"/>
    <col customWidth="1" min="8" max="8" width="21"/>
  </cols>
  <sheetData>
    <row r="1">
      <c r="A1" s="58" t="s">
        <v>194</v>
      </c>
      <c r="B1" s="58"/>
      <c r="C1" s="58"/>
      <c r="D1" s="58"/>
      <c r="E1" s="58"/>
      <c r="F1" s="58"/>
      <c r="G1" s="58"/>
      <c r="H1" s="58"/>
    </row>
    <row r="2">
      <c r="A2" s="58"/>
      <c r="B2" s="58"/>
      <c r="C2" s="58"/>
      <c r="D2" s="58"/>
      <c r="E2" s="58"/>
      <c r="F2" s="58"/>
      <c r="G2" s="58"/>
      <c r="H2" s="58"/>
    </row>
    <row r="3">
      <c r="A3" s="58"/>
      <c r="B3" s="58"/>
      <c r="C3" s="58"/>
      <c r="D3" s="58"/>
      <c r="E3" s="58"/>
      <c r="F3" s="58"/>
      <c r="G3" s="58"/>
      <c r="H3" s="58"/>
    </row>
    <row r="4" ht="15">
      <c r="A4" s="59"/>
      <c r="B4" s="59"/>
      <c r="C4" s="59"/>
      <c r="D4" s="59"/>
      <c r="E4" s="59"/>
      <c r="F4" s="59"/>
      <c r="G4" s="59"/>
    </row>
    <row r="5" ht="99.75">
      <c r="A5" s="9" t="s">
        <v>1</v>
      </c>
      <c r="B5" s="9" t="s">
        <v>195</v>
      </c>
      <c r="C5" s="9" t="s">
        <v>196</v>
      </c>
      <c r="D5" s="9" t="s">
        <v>197</v>
      </c>
      <c r="E5" s="9" t="s">
        <v>198</v>
      </c>
      <c r="F5" s="9" t="s">
        <v>199</v>
      </c>
      <c r="G5" s="9" t="s">
        <v>200</v>
      </c>
      <c r="H5" s="9" t="s">
        <v>201</v>
      </c>
    </row>
    <row r="6" ht="28.5">
      <c r="A6" s="9" t="s">
        <v>202</v>
      </c>
      <c r="B6" s="9">
        <v>861</v>
      </c>
      <c r="C6" s="9" t="s">
        <v>203</v>
      </c>
      <c r="D6" s="30">
        <f>D7+D8</f>
        <v>100000</v>
      </c>
      <c r="E6" s="30">
        <f>E7+E8</f>
        <v>0</v>
      </c>
      <c r="F6" s="60">
        <v>0</v>
      </c>
      <c r="G6" s="30">
        <f>G7+G8</f>
        <v>0</v>
      </c>
      <c r="H6" s="61">
        <v>0</v>
      </c>
    </row>
    <row r="7" ht="42.75">
      <c r="A7" s="62" t="s">
        <v>204</v>
      </c>
      <c r="B7" s="25">
        <v>861</v>
      </c>
      <c r="C7" s="62" t="s">
        <v>205</v>
      </c>
      <c r="D7" s="63">
        <v>100000</v>
      </c>
      <c r="E7" s="63"/>
      <c r="F7" s="64">
        <f t="shared" ref="F7:F11" si="10">E7/D7*100</f>
        <v>0</v>
      </c>
      <c r="G7" s="63">
        <v>0</v>
      </c>
      <c r="H7" s="65">
        <v>0</v>
      </c>
    </row>
    <row r="8" ht="42.75">
      <c r="A8" s="62" t="s">
        <v>206</v>
      </c>
      <c r="B8" s="25">
        <v>861</v>
      </c>
      <c r="C8" s="62" t="s">
        <v>207</v>
      </c>
      <c r="D8" s="63">
        <v>0</v>
      </c>
      <c r="E8" s="63"/>
      <c r="F8" s="64" t="e">
        <f t="shared" si="10"/>
        <v>#DIV/0!</v>
      </c>
      <c r="G8" s="63">
        <v>0</v>
      </c>
      <c r="H8" s="65">
        <v>0</v>
      </c>
    </row>
    <row r="9" ht="28.5">
      <c r="A9" s="66" t="s">
        <v>208</v>
      </c>
      <c r="B9" s="9">
        <v>861</v>
      </c>
      <c r="C9" s="66" t="s">
        <v>209</v>
      </c>
      <c r="D9" s="30">
        <f>D10+D11</f>
        <v>214332.5</v>
      </c>
      <c r="E9" s="30">
        <f>E10+E11</f>
        <v>97880.600000000093</v>
      </c>
      <c r="F9" s="67">
        <f t="shared" si="10"/>
        <v>45.667642564706753</v>
      </c>
      <c r="G9" s="30">
        <f>G10+G11</f>
        <v>50917</v>
      </c>
      <c r="H9" s="67">
        <f t="shared" ref="H9:H13" si="11">E9/G9*100</f>
        <v>192.23559911228097</v>
      </c>
    </row>
    <row r="10" ht="14.25">
      <c r="A10" s="62" t="s">
        <v>210</v>
      </c>
      <c r="B10" s="25">
        <v>861</v>
      </c>
      <c r="C10" s="62" t="s">
        <v>211</v>
      </c>
      <c r="D10" s="63">
        <v>-10380336.9</v>
      </c>
      <c r="E10" s="63">
        <v>-2278810.1000000001</v>
      </c>
      <c r="F10" s="68">
        <f t="shared" si="10"/>
        <v>21.953142002549068</v>
      </c>
      <c r="G10" s="63">
        <v>-1289900.1000000001</v>
      </c>
      <c r="H10" s="68">
        <f t="shared" si="11"/>
        <v>176.66562705127319</v>
      </c>
    </row>
    <row r="11" ht="14.25">
      <c r="A11" s="62" t="s">
        <v>212</v>
      </c>
      <c r="B11" s="25">
        <v>861</v>
      </c>
      <c r="C11" s="62" t="s">
        <v>213</v>
      </c>
      <c r="D11" s="63">
        <v>10594669.4</v>
      </c>
      <c r="E11" s="63">
        <v>2376690.7000000002</v>
      </c>
      <c r="F11" s="68">
        <f t="shared" si="10"/>
        <v>22.432891582251731</v>
      </c>
      <c r="G11" s="63">
        <v>1340817.1000000001</v>
      </c>
      <c r="H11" s="68">
        <f t="shared" si="11"/>
        <v>177.25689059305702</v>
      </c>
    </row>
    <row r="12" ht="28.5">
      <c r="A12" s="66" t="s">
        <v>214</v>
      </c>
      <c r="B12" s="9">
        <v>861</v>
      </c>
      <c r="C12" s="66" t="s">
        <v>215</v>
      </c>
      <c r="D12" s="30">
        <v>0</v>
      </c>
      <c r="E12" s="30">
        <v>0</v>
      </c>
      <c r="F12" s="68">
        <v>0</v>
      </c>
      <c r="G12" s="30">
        <v>0</v>
      </c>
      <c r="H12" s="67" t="e">
        <f t="shared" si="11"/>
        <v>#DIV/0!</v>
      </c>
    </row>
    <row r="13" ht="42.75">
      <c r="A13" s="66" t="s">
        <v>216</v>
      </c>
      <c r="B13" s="9">
        <v>861</v>
      </c>
      <c r="C13" s="66" t="s">
        <v>217</v>
      </c>
      <c r="D13" s="30">
        <v>0</v>
      </c>
      <c r="E13" s="30">
        <v>0</v>
      </c>
      <c r="F13" s="68">
        <v>0</v>
      </c>
      <c r="G13" s="30">
        <v>0</v>
      </c>
      <c r="H13" s="67" t="e">
        <f t="shared" si="11"/>
        <v>#DIV/0!</v>
      </c>
    </row>
    <row r="14" ht="57">
      <c r="A14" s="62" t="s">
        <v>218</v>
      </c>
      <c r="B14" s="25">
        <v>861</v>
      </c>
      <c r="C14" s="62" t="s">
        <v>219</v>
      </c>
      <c r="D14" s="63"/>
      <c r="E14" s="63"/>
      <c r="F14" s="68">
        <v>0</v>
      </c>
      <c r="G14" s="63"/>
      <c r="H14" s="68">
        <v>0</v>
      </c>
    </row>
    <row r="15" ht="57">
      <c r="A15" s="62" t="s">
        <v>220</v>
      </c>
      <c r="B15" s="25">
        <v>861</v>
      </c>
      <c r="C15" s="62" t="s">
        <v>221</v>
      </c>
      <c r="D15" s="63"/>
      <c r="E15" s="63"/>
      <c r="F15" s="68">
        <v>0</v>
      </c>
      <c r="G15" s="63"/>
      <c r="H15" s="68">
        <v>0</v>
      </c>
    </row>
    <row r="16" ht="12.75" customHeight="1">
      <c r="A16" s="9" t="s">
        <v>222</v>
      </c>
      <c r="B16" s="9"/>
      <c r="C16" s="9"/>
      <c r="D16" s="30">
        <f>D9+D6</f>
        <v>314332.5</v>
      </c>
      <c r="E16" s="30">
        <f>E9+E6</f>
        <v>97880.600000000093</v>
      </c>
      <c r="F16" s="67">
        <f>E16/D16*100</f>
        <v>31.139191779405596</v>
      </c>
      <c r="G16" s="30">
        <f>G9+G6</f>
        <v>50917</v>
      </c>
      <c r="H16" s="67">
        <f>E16/G16*100</f>
        <v>192.23559911228097</v>
      </c>
    </row>
    <row r="17" ht="12.75" customHeight="1">
      <c r="A17" s="9"/>
      <c r="B17" s="9"/>
      <c r="C17" s="9"/>
      <c r="D17" s="30"/>
      <c r="E17" s="30"/>
      <c r="F17" s="67"/>
      <c r="G17" s="30"/>
      <c r="H17" s="67"/>
    </row>
    <row r="20">
      <c r="E20" s="47"/>
    </row>
  </sheetData>
  <mergeCells count="7">
    <mergeCell ref="A1:H3"/>
    <mergeCell ref="A16:C17"/>
    <mergeCell ref="D16:D17"/>
    <mergeCell ref="E16:E17"/>
    <mergeCell ref="F16:F17"/>
    <mergeCell ref="G16:G17"/>
    <mergeCell ref="H16:H17"/>
  </mergeCells>
  <printOptions headings="0" gridLines="0"/>
  <pageMargins left="0.69999999999999996" right="0.69999999999999996" top="0.75" bottom="0.75" header="0.29999999999999999" footer="0.29999999999999999"/>
  <pageSetup paperSize="9" scale="77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Р7-Офис/2024.3.2.584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Щербакова</dc:creator>
  <dc:description>POI HSSF rep:2.55.0.75</dc:description>
  <cp:revision>1</cp:revision>
  <dcterms:created xsi:type="dcterms:W3CDTF">2023-02-27T13:17:07Z</dcterms:created>
  <dcterms:modified xsi:type="dcterms:W3CDTF">2025-04-08T09:27:24Z</dcterms:modified>
</cp:coreProperties>
</file>