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10.1\документы\Бюджетный Отдел\+МОНИТОРИНГ\за 1 полугоие 2025 года\"/>
    </mc:Choice>
  </mc:AlternateContent>
  <bookViews>
    <workbookView xWindow="0" yWindow="0" windowWidth="28335" windowHeight="11460"/>
  </bookViews>
  <sheets>
    <sheet name="Доходы" sheetId="1" r:id="rId1"/>
    <sheet name="Расходы" sheetId="2" r:id="rId2"/>
    <sheet name="Источники фин-я дефицита" sheetId="3" r:id="rId3"/>
  </sheets>
  <definedNames>
    <definedName name="APPT" localSheetId="1">Расходы!#REF!</definedName>
    <definedName name="FIO" localSheetId="1">Расходы!$D$14</definedName>
    <definedName name="LAST_CELL" localSheetId="1">Расходы!$H$68</definedName>
    <definedName name="SIGN" localSheetId="1">Расходы!$A$14:$F$15</definedName>
  </definedNames>
  <calcPr calcId="152511"/>
</workbook>
</file>

<file path=xl/calcChain.xml><?xml version="1.0" encoding="utf-8"?>
<calcChain xmlns="http://schemas.openxmlformats.org/spreadsheetml/2006/main">
  <c r="H13" i="3" l="1"/>
  <c r="H12" i="3"/>
  <c r="H11" i="3"/>
  <c r="F11" i="3"/>
  <c r="H10" i="3"/>
  <c r="F10" i="3"/>
  <c r="G9" i="3"/>
  <c r="E9" i="3"/>
  <c r="H9" i="3" s="1"/>
  <c r="D9" i="3"/>
  <c r="F8" i="3"/>
  <c r="F7" i="3"/>
  <c r="G6" i="3"/>
  <c r="G16" i="3" s="1"/>
  <c r="E6" i="3"/>
  <c r="D6" i="3"/>
  <c r="F64" i="2"/>
  <c r="G64" i="2" s="1"/>
  <c r="E64" i="2"/>
  <c r="D64" i="2"/>
  <c r="C64" i="2"/>
  <c r="G63" i="2"/>
  <c r="E63" i="2"/>
  <c r="G62" i="2"/>
  <c r="E62" i="2"/>
  <c r="F61" i="2"/>
  <c r="G61" i="2" s="1"/>
  <c r="D61" i="2"/>
  <c r="E61" i="2" s="1"/>
  <c r="C61" i="2"/>
  <c r="G60" i="2"/>
  <c r="E60" i="2"/>
  <c r="G58" i="2"/>
  <c r="E57" i="2"/>
  <c r="G56" i="2"/>
  <c r="F56" i="2"/>
  <c r="D56" i="2"/>
  <c r="E56" i="2" s="1"/>
  <c r="C56" i="2"/>
  <c r="G55" i="2"/>
  <c r="E55" i="2"/>
  <c r="G54" i="2"/>
  <c r="E54" i="2"/>
  <c r="G53" i="2"/>
  <c r="E53" i="2"/>
  <c r="G52" i="2"/>
  <c r="E52" i="2"/>
  <c r="G51" i="2"/>
  <c r="E51" i="2"/>
  <c r="F50" i="2"/>
  <c r="G50" i="2" s="1"/>
  <c r="D50" i="2"/>
  <c r="E50" i="2" s="1"/>
  <c r="C50" i="2"/>
  <c r="G49" i="2"/>
  <c r="E49" i="2"/>
  <c r="G48" i="2"/>
  <c r="E48" i="2"/>
  <c r="G47" i="2"/>
  <c r="E47" i="2"/>
  <c r="F46" i="2"/>
  <c r="G46" i="2" s="1"/>
  <c r="E46" i="2"/>
  <c r="D46" i="2"/>
  <c r="C46" i="2"/>
  <c r="G45" i="2"/>
  <c r="E45" i="2"/>
  <c r="G44" i="2"/>
  <c r="E44" i="2"/>
  <c r="F43" i="2"/>
  <c r="G43" i="2" s="1"/>
  <c r="D43" i="2"/>
  <c r="E43" i="2" s="1"/>
  <c r="C43" i="2"/>
  <c r="G42" i="2"/>
  <c r="E42" i="2"/>
  <c r="G41" i="2"/>
  <c r="E41" i="2"/>
  <c r="G40" i="2"/>
  <c r="E40" i="2"/>
  <c r="G39" i="2"/>
  <c r="E39" i="2"/>
  <c r="G38" i="2"/>
  <c r="E38" i="2"/>
  <c r="G37" i="2"/>
  <c r="E37" i="2"/>
  <c r="G36" i="2"/>
  <c r="F36" i="2"/>
  <c r="D36" i="2"/>
  <c r="E36" i="2" s="1"/>
  <c r="C36" i="2"/>
  <c r="G35" i="2"/>
  <c r="E35" i="2"/>
  <c r="F33" i="2"/>
  <c r="G33" i="2" s="1"/>
  <c r="D33" i="2"/>
  <c r="E33" i="2" s="1"/>
  <c r="C33" i="2"/>
  <c r="G32" i="2"/>
  <c r="E32" i="2"/>
  <c r="G31" i="2"/>
  <c r="E31" i="2"/>
  <c r="G30" i="2"/>
  <c r="E30" i="2"/>
  <c r="F29" i="2"/>
  <c r="G29" i="2" s="1"/>
  <c r="E29" i="2"/>
  <c r="D29" i="2"/>
  <c r="C29" i="2"/>
  <c r="G28" i="2"/>
  <c r="E28" i="2"/>
  <c r="G27" i="2"/>
  <c r="E27" i="2"/>
  <c r="G26" i="2"/>
  <c r="E26" i="2"/>
  <c r="G25" i="2"/>
  <c r="E25" i="2"/>
  <c r="G24" i="2"/>
  <c r="G23" i="2"/>
  <c r="F23" i="2"/>
  <c r="D23" i="2"/>
  <c r="E23" i="2" s="1"/>
  <c r="C23" i="2"/>
  <c r="G22" i="2"/>
  <c r="E22" i="2"/>
  <c r="G21" i="2"/>
  <c r="E21" i="2"/>
  <c r="G20" i="2"/>
  <c r="E20" i="2"/>
  <c r="F19" i="2"/>
  <c r="G19" i="2" s="1"/>
  <c r="D19" i="2"/>
  <c r="E19" i="2" s="1"/>
  <c r="C19" i="2"/>
  <c r="G18" i="2"/>
  <c r="E18" i="2"/>
  <c r="G17" i="2"/>
  <c r="E17" i="2"/>
  <c r="G16" i="2"/>
  <c r="F16" i="2"/>
  <c r="D16" i="2"/>
  <c r="E16" i="2" s="1"/>
  <c r="C16" i="2"/>
  <c r="C8" i="2" s="1"/>
  <c r="G15" i="2"/>
  <c r="E15" i="2"/>
  <c r="G14" i="2"/>
  <c r="E14" i="2"/>
  <c r="G13" i="2"/>
  <c r="E13" i="2"/>
  <c r="G12" i="2"/>
  <c r="E12" i="2"/>
  <c r="G11" i="2"/>
  <c r="E11" i="2"/>
  <c r="G10" i="2"/>
  <c r="E10" i="2"/>
  <c r="F9" i="2"/>
  <c r="D9" i="2"/>
  <c r="G9" i="2" s="1"/>
  <c r="C9" i="2"/>
  <c r="G37" i="1"/>
  <c r="G36" i="1"/>
  <c r="E36" i="1"/>
  <c r="G35" i="1"/>
  <c r="E35" i="1"/>
  <c r="G34" i="1"/>
  <c r="E34" i="1"/>
  <c r="G33" i="1"/>
  <c r="E33" i="1"/>
  <c r="G32" i="1"/>
  <c r="E32" i="1"/>
  <c r="F31" i="1"/>
  <c r="D31" i="1"/>
  <c r="G31" i="1" s="1"/>
  <c r="C31" i="1"/>
  <c r="C30" i="1"/>
  <c r="G29" i="1"/>
  <c r="E29" i="1"/>
  <c r="G28" i="1"/>
  <c r="E28" i="1"/>
  <c r="G27" i="1"/>
  <c r="E27" i="1"/>
  <c r="G26" i="1"/>
  <c r="G25" i="1"/>
  <c r="E25" i="1"/>
  <c r="G24" i="1"/>
  <c r="E24" i="1"/>
  <c r="G23" i="1"/>
  <c r="E23" i="1"/>
  <c r="G22" i="1"/>
  <c r="E22" i="1"/>
  <c r="F20" i="1"/>
  <c r="G20" i="1" s="1"/>
  <c r="E20" i="1"/>
  <c r="D20" i="1"/>
  <c r="C20" i="1"/>
  <c r="G19" i="1"/>
  <c r="E19" i="1"/>
  <c r="G18" i="1"/>
  <c r="E18" i="1"/>
  <c r="G17" i="1"/>
  <c r="E17" i="1"/>
  <c r="E15" i="1" s="1"/>
  <c r="G16" i="1"/>
  <c r="E16" i="1"/>
  <c r="F15" i="1"/>
  <c r="G15" i="1" s="1"/>
  <c r="D15" i="1"/>
  <c r="C15" i="1"/>
  <c r="G14" i="1"/>
  <c r="E14" i="1"/>
  <c r="G13" i="1"/>
  <c r="E13" i="1"/>
  <c r="E11" i="1"/>
  <c r="F10" i="1"/>
  <c r="D10" i="1"/>
  <c r="G10" i="1" s="1"/>
  <c r="C10" i="1"/>
  <c r="G9" i="1"/>
  <c r="E9" i="1"/>
  <c r="G8" i="1"/>
  <c r="F8" i="1"/>
  <c r="D8" i="1"/>
  <c r="E8" i="1" s="1"/>
  <c r="C8" i="1"/>
  <c r="G7" i="1"/>
  <c r="E7" i="1"/>
  <c r="F6" i="1"/>
  <c r="F5" i="1" s="1"/>
  <c r="F4" i="1" s="1"/>
  <c r="D6" i="1"/>
  <c r="C6" i="1"/>
  <c r="E6" i="1" s="1"/>
  <c r="C5" i="1"/>
  <c r="E16" i="3" l="1"/>
  <c r="F9" i="3"/>
  <c r="D16" i="3"/>
  <c r="D30" i="1"/>
  <c r="E30" i="1"/>
  <c r="E31" i="1"/>
  <c r="C4" i="1"/>
  <c r="H16" i="3"/>
  <c r="F16" i="3"/>
  <c r="D5" i="1"/>
  <c r="F8" i="2"/>
  <c r="E9" i="2"/>
  <c r="G6" i="1"/>
  <c r="E10" i="1"/>
  <c r="D8" i="2"/>
  <c r="G30" i="1" l="1"/>
  <c r="D4" i="1"/>
  <c r="H4" i="1" s="1"/>
  <c r="E8" i="2"/>
  <c r="G8" i="2"/>
  <c r="E5" i="1"/>
  <c r="G5" i="1"/>
  <c r="G4" i="1" l="1"/>
  <c r="E4" i="1"/>
</calcChain>
</file>

<file path=xl/sharedStrings.xml><?xml version="1.0" encoding="utf-8"?>
<sst xmlns="http://schemas.openxmlformats.org/spreadsheetml/2006/main" count="228" uniqueCount="224">
  <si>
    <t>Сведения об исполнении доходов консолидированного бюджета Белгородского района за первое полугодие 2025 года в сравнении с запланированными значениями на соответствующий финансовый год и с соответствующим периодом прошлого года</t>
  </si>
  <si>
    <t>Код бюджетной классификации</t>
  </si>
  <si>
    <t>Наименование показателей</t>
  </si>
  <si>
    <t>Бюджетные назначения на 2025 г., тыс. руб.</t>
  </si>
  <si>
    <t>Фактическое исполнение за первое полугодие 2025 г., тыс. руб.</t>
  </si>
  <si>
    <t>% исполнения годового плана</t>
  </si>
  <si>
    <t>Фактическое исполнение за первое полугодие 2024 г., тыс. руб.</t>
  </si>
  <si>
    <t>Темпы роста
к соответствующему периоду прошлого года, %</t>
  </si>
  <si>
    <t>Доходы бюджета, всего</t>
  </si>
  <si>
    <t>1.00.00.00.0.00.0.000</t>
  </si>
  <si>
    <t>Налоговые и неналоговые доходы</t>
  </si>
  <si>
    <t>1.01.00.00.0.00.0.000</t>
  </si>
  <si>
    <t>Налоги на прибыль, доходы</t>
  </si>
  <si>
    <t>1.01.02.00.0.01.0.000</t>
  </si>
  <si>
    <t>Налог на доходы физических лиц</t>
  </si>
  <si>
    <t>1.03.00.00.0.00.0.000</t>
  </si>
  <si>
    <t>Налоги на товары (работы, услуги), реализуемые на территории Российской Федерации</t>
  </si>
  <si>
    <t>1.03.02.00.0.01.0.000</t>
  </si>
  <si>
    <t>Акцизы по подакцизным товарам (продукции), производимым на территории Российской Федерации</t>
  </si>
  <si>
    <t>1.05.00.00.0.00.0.000</t>
  </si>
  <si>
    <t>Налоги на совокупный доход</t>
  </si>
  <si>
    <t>1.05.01.00.0.01.0.000</t>
  </si>
  <si>
    <t>Налог, взимаемый в связи с применением упрощенной системы налогообложения</t>
  </si>
  <si>
    <t>1.05.02.00.0.02.0.000</t>
  </si>
  <si>
    <t>Единый налог на вмененный доход для отдельных видов деятельности</t>
  </si>
  <si>
    <t>1.05.03.00.0.01.0.000</t>
  </si>
  <si>
    <t>Единый сельскохозяйственный налог</t>
  </si>
  <si>
    <t>1.05.04.00.0.02.0.000</t>
  </si>
  <si>
    <t>Налог, взимаемый в связи 
с применением патентной системы налогообложения</t>
  </si>
  <si>
    <t>1.06.00.00.0.00.0000</t>
  </si>
  <si>
    <t>Налоги на имущество</t>
  </si>
  <si>
    <t>1.06.01.00.0.00.0.110</t>
  </si>
  <si>
    <t>Налог на имущество физических лиц</t>
  </si>
  <si>
    <t>1.06.06.00.0.00.0.110</t>
  </si>
  <si>
    <t>Земельный налог</t>
  </si>
  <si>
    <t>1.08.00.00.0.00.0.000</t>
  </si>
  <si>
    <t>Государственная пошлина</t>
  </si>
  <si>
    <t>1.09.00.00.0.00.0.000</t>
  </si>
  <si>
    <t>Задолженность и перерасчеты по отмененным налогам</t>
  </si>
  <si>
    <t>1.11.00.00.0.00.0.000</t>
  </si>
  <si>
    <t>Доходы от использования имущества, находящегося в государственной и муниципальной собственности</t>
  </si>
  <si>
    <t>1.11.03.00.0.00.0.000</t>
  </si>
  <si>
    <t>Проценты, полученные от предоставления бюджетных кредитов внутри страны</t>
  </si>
  <si>
    <t>1.11.05.00.0.00.0.000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</si>
  <si>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
и муниципальных унитарных предприятий, в том числе казенных)</t>
  </si>
  <si>
    <t>1.11.08.00.0.00.0.000</t>
  </si>
  <si>
    <t xml:space="preserve">Средства, получаемые от передачи имущества, находящегося в государственной и </t>
  </si>
  <si>
    <t>1.11.09.00.0.00.0.000</t>
  </si>
  <si>
    <t>Прочие доходы от использования имущества и прав, находящихся 
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</si>
  <si>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1.12.00.00.0.00.0.000</t>
  </si>
  <si>
    <t>Платежи при пользовании природными ресурсами</t>
  </si>
  <si>
    <t>1.13.00.00.0.00.0.000</t>
  </si>
  <si>
    <t>Доходы от оказания платных услуг (работ) и компенсации затрат государства</t>
  </si>
  <si>
    <t>1.14.00.00.0.00.0.000</t>
  </si>
  <si>
    <t>Доходы от продажи материальных 
и нематериальных активов</t>
  </si>
  <si>
    <t>1.16.00.00.0.00.0.000</t>
  </si>
  <si>
    <t>Штрафы, санкции, возмещение ущерба</t>
  </si>
  <si>
    <t>1.17.00.00.0.00.0.000</t>
  </si>
  <si>
    <t>Прочие неналоговые доходы</t>
  </si>
  <si>
    <t>2.00.00.00.0.00.0.000</t>
  </si>
  <si>
    <t>Безвозмездные поступления</t>
  </si>
  <si>
    <t>2.02.00.00.0.00.0.000</t>
  </si>
  <si>
    <t>Безвозмездные поступления от других бюджетов бюджетной системы Российской Федерации</t>
  </si>
  <si>
    <t>2.02.01.00.0.00.0.000</t>
  </si>
  <si>
    <t>Дотации бюджетам субъектов Российской Федерации 
и муниципальных образований</t>
  </si>
  <si>
    <t>2.02.02.00.0.00.0.000</t>
  </si>
  <si>
    <t>Субсидии бюджетам бюджетной системы Российской Федерации (межбюджетные субсидии)</t>
  </si>
  <si>
    <t>2.02.03.00.0.00.0.000</t>
  </si>
  <si>
    <t>Субвенции бюджетам субъектов Российской Федерации 
и муниципальных образований</t>
  </si>
  <si>
    <t>2.02.04.00.0.00.0.000</t>
  </si>
  <si>
    <t>Иные межбюджетные трансферты</t>
  </si>
  <si>
    <t>2.07.00.00.0.00.0.000</t>
  </si>
  <si>
    <t>Прочие безвозмездные поступления</t>
  </si>
  <si>
    <t>2.19.00.00.0.00.0.000</t>
  </si>
  <si>
    <t>Возврат остатков субсидий, субвенций и иных межбюджетных трансфертов, имеющих целевое назначение, прошлых лет</t>
  </si>
  <si>
    <t>Cведения об исполнении консолидированного бюджета Белгородского района по разделам и подразделам классификации расходов бюджета за первое полугодие 2025 года в сравнении с запланированными значениями на соответствующий финансовый год и с соответствующим периодом прошлого года</t>
  </si>
  <si>
    <t>Код</t>
  </si>
  <si>
    <t>Наименование разделов, подразделов</t>
  </si>
  <si>
    <t>Фактическое исполнение первое полугодие 2025 г., тыс. руб.</t>
  </si>
  <si>
    <t>Фактическое исполнение за первое полугодие 2024 г., тыс.руб.</t>
  </si>
  <si>
    <t>Расходы бюджета, всего</t>
  </si>
  <si>
    <t>0100</t>
  </si>
  <si>
    <t>Общегосударсвенные расходы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</si>
  <si>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</si>
  <si>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</si>
  <si>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</si>
  <si>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</si>
  <si>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</si>
  <si>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</si>
  <si>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</si>
  <si>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</si>
  <si>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</si>
  <si>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</si>
  <si>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</si>
  <si>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</si>
  <si>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</si>
  <si>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</si>
  <si>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</si>
  <si>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</si>
  <si>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0204</t>
  </si>
  <si>
    <t>Мобилизационная подготовка экономики</t>
  </si>
  <si>
    <t>0300</t>
  </si>
  <si>
    <t>Национальная безопасность</t>
  </si>
  <si>
    <t>0304</t>
  </si>
  <si>
    <t>Органы юстиции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</si>
  <si>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</si>
  <si>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</si>
  <si>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</si>
  <si>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</si>
  <si>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</si>
  <si>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</si>
  <si>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0401</t>
  </si>
  <si>
    <t>Общеэкономические вопросы</t>
  </si>
  <si>
    <t>0405</t>
  </si>
  <si>
    <t>Сельское хозяйство и рыболовство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</si>
  <si>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</si>
  <si>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</si>
  <si>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</si>
  <si>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</si>
  <si>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</si>
  <si>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</si>
  <si>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</si>
  <si>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</si>
  <si>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</si>
  <si>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</si>
  <si>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</si>
  <si>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</si>
  <si>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</si>
  <si>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</si>
  <si>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0600</t>
  </si>
  <si>
    <t>Охана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</si>
  <si>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</si>
  <si>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</si>
  <si>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</si>
  <si>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</si>
  <si>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</si>
  <si>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</si>
  <si>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</si>
  <si>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</si>
  <si>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</si>
  <si>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</si>
  <si>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</si>
  <si>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</si>
  <si>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0705</t>
  </si>
  <si>
    <t>Профессиональная подготовка, переподготовка и повышение квалификации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</si>
  <si>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</si>
  <si>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</si>
  <si>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</si>
  <si>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</si>
  <si>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</si>
  <si>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</si>
  <si>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</si>
  <si>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</si>
  <si>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</si>
  <si>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</si>
  <si>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0900</t>
  </si>
  <si>
    <t>Здравоохранение</t>
  </si>
  <si>
    <t>0901</t>
  </si>
  <si>
    <t>Стационарная медицинская помощь</t>
  </si>
  <si>
    <t>0902</t>
  </si>
  <si>
    <t>Амбулаторная помощь</t>
  </si>
  <si>
    <t>0909</t>
  </si>
  <si>
    <t>Другие вопросы в области здравоохранения</t>
  </si>
  <si>
    <t>1000</t>
  </si>
  <si>
    <t>Социальная политика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</si>
  <si>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</si>
  <si>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</si>
  <si>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</si>
  <si>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</si>
  <si>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</si>
  <si>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</si>
  <si>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</si>
  <si>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</si>
  <si>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</si>
  <si>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</si>
  <si>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</si>
  <si>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</si>
  <si>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</si>
  <si>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</si>
  <si>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</si>
  <si>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</si>
  <si>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</si>
  <si>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</si>
  <si>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</si>
  <si>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</si>
  <si>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</si>
  <si>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</si>
  <si>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1202</t>
  </si>
  <si>
    <t>Периодическая печать и издательства</t>
  </si>
  <si>
    <t>1204</t>
  </si>
  <si>
    <t>Другие вопросы в области средств массовой информации</t>
  </si>
  <si>
    <t>1300</t>
  </si>
  <si>
    <t>Обслуживание государственного и муниципального долга</t>
  </si>
  <si>
    <t>1301</t>
  </si>
  <si>
    <t>Обслуживание государственного (муниципального) внутреннего долга</t>
  </si>
  <si>
    <t>БЮДЖЕТНЫЕ АССИГНОВАНИЯ ПО ИСТОЧНИКАМ ДЕФИЦИТА КОНСОЛИДИРОВАННОГО БЮДЖЕТА БЕЛГОРОДСКОГО РАЙОНА ЗА ПЕРВОЕ ПОЛУГОДИЕ 2025 ГОДА В СРАВНЕНИИ С СООТВЕТСТВУЮЩИМ ПЕРИОДОМ ПРОШЛОГО ГОДА</t>
  </si>
  <si>
    <t>Код главного администратора источников внутреннего финансирования дефицита районного бюджета</t>
  </si>
  <si>
    <t>Наименование кода группы, подгруппы, статьи, вида источника внутреннего финансирования дефицита бюджета</t>
  </si>
  <si>
    <t>Бюджетные назначения на 2025 г., тыс.руб.</t>
  </si>
  <si>
    <t>Фактическое исполнения за первое полугодие 2025 г., тыс.руб.</t>
  </si>
  <si>
    <t xml:space="preserve">% исполнения годового плана </t>
  </si>
  <si>
    <t>Фактическое исполнения за первое полугодие 2024 г., тыс.руб.</t>
  </si>
  <si>
    <t>Темпы роста к соответствующему периоду прошлого года, %</t>
  </si>
  <si>
    <t>01 02 00 00 00 0000 00</t>
  </si>
  <si>
    <t>Кредиты кредитных организаций в валюте Российской Федерации</t>
  </si>
  <si>
    <t>01 02 00 00 00 0000 700</t>
  </si>
  <si>
    <t>Получение кредитов от кредитных организаций в валюте Российской Федерации</t>
  </si>
  <si>
    <t>01 02 00 00 00 0000 800</t>
  </si>
  <si>
    <t>Погашение кредитов, предоставленных кредитными организациями в валюте Российской Федерации</t>
  </si>
  <si>
    <t>01 00 00 00 00 0000 000</t>
  </si>
  <si>
    <t>Изменение остатков средств на счетах по учету средств бюджетов</t>
  </si>
  <si>
    <t>01 05 00 00 00 0000 500</t>
  </si>
  <si>
    <t>Увеличение остатков средств бюджетов</t>
  </si>
  <si>
    <t>01 05 00 00 00 0000 600</t>
  </si>
  <si>
    <t>Уменьшение остатков средств бюджетов</t>
  </si>
  <si>
    <t>01 06 00 00 00 0000 000</t>
  </si>
  <si>
    <t>Иные источники внутреннего финансирования дефицитов бюджетов</t>
  </si>
  <si>
    <t>01 06 05 00 00 0000 000</t>
  </si>
  <si>
    <t>Бюджетные кредиты, предоставленные внутри страны в валюте Российской Федерации</t>
  </si>
  <si>
    <t>01 06 05 01 05 0000 540</t>
  </si>
  <si>
    <t>Предоставление бюджетных кредитов предоставленных  юридическим лицам  из бюджетов муниципальных районов в валюте Российской Федерации</t>
  </si>
  <si>
    <t>01 06 05 01 05 0000 640</t>
  </si>
  <si>
    <t>Возврат бюджетных кредитов, предоставленных  юридическим лицам из бюджетов муниципальных  районов в валюте Российской Федерации</t>
  </si>
  <si>
    <t>Всего средств, направленных на покрытие дефицита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</si>
</sst>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_ ;[Red]\-#,##0.0\ "/>
  </numFmts>
  <fonts count="10" x14ac:knownFonts="1">
    <font>
      <sz val="10"/>
      <color theme="1"/>
      <name val="Arial"/>
    </font>
    <font>
      <sz val="1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indexed="2"/>
      <name val="Times New Roman"/>
      <family val="1"/>
      <charset val="204"/>
    </font>
    <font>
      <sz val="8.5"/>
      <name val="MS Sans Serif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0" fillId="0" borderId="0" xfId="0" applyAlignment="1">
      <alignment vertical="top"/>
    </xf>
    <xf numFmtId="0" fontId="0" fillId="2" borderId="0" xfId="0" applyFill="1"/>
    <xf numFmtId="0" fontId="1" fillId="0" borderId="0" xfId="0" applyFont="1"/>
    <xf numFmtId="0" fontId="2" fillId="0" borderId="0" xfId="0" applyFont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164" fontId="4" fillId="0" borderId="2" xfId="1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/>
    </xf>
    <xf numFmtId="165" fontId="0" fillId="0" borderId="0" xfId="0" applyNumberFormat="1"/>
    <xf numFmtId="49" fontId="0" fillId="0" borderId="0" xfId="0" applyNumberFormat="1"/>
    <xf numFmtId="0" fontId="6" fillId="0" borderId="2" xfId="0" applyFont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 wrapText="1"/>
    </xf>
    <xf numFmtId="49" fontId="0" fillId="2" borderId="0" xfId="0" applyNumberFormat="1" applyFill="1"/>
    <xf numFmtId="0" fontId="9" fillId="0" borderId="0" xfId="0" applyFont="1" applyProtection="1"/>
    <xf numFmtId="0" fontId="4" fillId="0" borderId="0" xfId="0" applyFont="1" applyAlignment="1" applyProtection="1">
      <alignment horizontal="center"/>
    </xf>
    <xf numFmtId="0" fontId="9" fillId="0" borderId="0" xfId="0" applyFont="1" applyAlignment="1" applyProtection="1">
      <alignment wrapText="1"/>
    </xf>
    <xf numFmtId="164" fontId="4" fillId="3" borderId="2" xfId="0" applyNumberFormat="1" applyFont="1" applyFill="1" applyBorder="1" applyAlignment="1" applyProtection="1">
      <alignment horizontal="center" vertical="center"/>
    </xf>
    <xf numFmtId="164" fontId="0" fillId="0" borderId="0" xfId="0" applyNumberFormat="1"/>
    <xf numFmtId="164" fontId="4" fillId="0" borderId="2" xfId="0" applyNumberFormat="1" applyFont="1" applyBorder="1" applyAlignment="1" applyProtection="1">
      <alignment horizontal="center" vertical="center" wrapText="1"/>
    </xf>
    <xf numFmtId="49" fontId="6" fillId="0" borderId="2" xfId="0" applyNumberFormat="1" applyFont="1" applyBorder="1" applyAlignment="1" applyProtection="1">
      <alignment horizontal="center" vertical="center" wrapText="1"/>
    </xf>
    <xf numFmtId="164" fontId="6" fillId="0" borderId="2" xfId="0" applyNumberFormat="1" applyFont="1" applyBorder="1" applyAlignment="1" applyProtection="1">
      <alignment horizontal="center" vertical="center" wrapText="1"/>
    </xf>
    <xf numFmtId="4" fontId="4" fillId="0" borderId="2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wrapText="1"/>
    </xf>
    <xf numFmtId="0" fontId="0" fillId="0" borderId="2" xfId="0" applyBorder="1"/>
    <xf numFmtId="165" fontId="0" fillId="0" borderId="2" xfId="0" applyNumberForma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166" fontId="4" fillId="0" borderId="2" xfId="0" applyNumberFormat="1" applyFont="1" applyBorder="1" applyAlignment="1">
      <alignment horizontal="center" vertical="center" wrapText="1"/>
    </xf>
    <xf numFmtId="166" fontId="4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166" fontId="6" fillId="0" borderId="2" xfId="0" applyNumberFormat="1" applyFont="1" applyBorder="1" applyAlignment="1">
      <alignment horizontal="center" vertical="center" wrapText="1"/>
    </xf>
    <xf numFmtId="166" fontId="6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165" fontId="4" fillId="0" borderId="2" xfId="0" applyNumberFormat="1" applyFont="1" applyBorder="1" applyAlignment="1">
      <alignment horizontal="center" vertical="center"/>
    </xf>
    <xf numFmtId="165" fontId="6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9" fillId="0" borderId="0" xfId="0" applyFont="1" applyAlignment="1" applyProtection="1">
      <alignment horizontal="left"/>
    </xf>
    <xf numFmtId="0" fontId="3" fillId="0" borderId="0" xfId="1" applyFont="1" applyAlignment="1">
      <alignment horizontal="center" vertical="center" wrapText="1"/>
    </xf>
    <xf numFmtId="49" fontId="4" fillId="3" borderId="2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 wrapText="1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tabSelected="1" workbookViewId="0">
      <selection activeCell="H5" sqref="H5"/>
    </sheetView>
  </sheetViews>
  <sheetFormatPr defaultRowHeight="15" x14ac:dyDescent="0.25"/>
  <cols>
    <col min="1" max="1" width="21" customWidth="1"/>
    <col min="2" max="2" width="45.42578125" style="1" customWidth="1"/>
    <col min="3" max="3" width="17.5703125" style="2" customWidth="1"/>
    <col min="4" max="4" width="17.42578125" style="2" customWidth="1"/>
    <col min="5" max="5" width="18.7109375" customWidth="1"/>
    <col min="6" max="6" width="18.28515625" style="3" customWidth="1"/>
    <col min="7" max="7" width="20.42578125" customWidth="1"/>
  </cols>
  <sheetData>
    <row r="1" spans="1:9" ht="62.25" customHeight="1" x14ac:dyDescent="0.2">
      <c r="A1" s="55" t="s">
        <v>0</v>
      </c>
      <c r="B1" s="55"/>
      <c r="C1" s="55"/>
      <c r="D1" s="55"/>
      <c r="E1" s="55"/>
      <c r="F1" s="55"/>
      <c r="G1" s="55"/>
    </row>
    <row r="2" spans="1:9" ht="15.75" x14ac:dyDescent="0.2">
      <c r="A2" s="4"/>
      <c r="B2" s="4"/>
      <c r="C2" s="5"/>
      <c r="D2" s="5"/>
      <c r="E2" s="4"/>
      <c r="F2" s="6"/>
      <c r="G2" s="7"/>
    </row>
    <row r="3" spans="1:9" ht="87" customHeight="1" x14ac:dyDescent="0.2">
      <c r="A3" s="8" t="s">
        <v>1</v>
      </c>
      <c r="B3" s="8" t="s">
        <v>2</v>
      </c>
      <c r="C3" s="9" t="s">
        <v>3</v>
      </c>
      <c r="D3" s="9" t="s">
        <v>4</v>
      </c>
      <c r="E3" s="8" t="s">
        <v>5</v>
      </c>
      <c r="F3" s="10" t="s">
        <v>6</v>
      </c>
      <c r="G3" s="11" t="s">
        <v>7</v>
      </c>
    </row>
    <row r="4" spans="1:9" ht="27.75" customHeight="1" x14ac:dyDescent="0.2">
      <c r="A4" s="56" t="s">
        <v>8</v>
      </c>
      <c r="B4" s="57"/>
      <c r="C4" s="12">
        <f>C5+C30</f>
        <v>10353489.600000001</v>
      </c>
      <c r="D4" s="12">
        <f>D5+D30</f>
        <v>4504922.1999999993</v>
      </c>
      <c r="E4" s="13">
        <f t="shared" ref="E4:E11" si="0">D4/C4*100</f>
        <v>43.511148163996786</v>
      </c>
      <c r="F4" s="12">
        <f>F5+F30</f>
        <v>2049046.5999999996</v>
      </c>
      <c r="G4" s="14">
        <f t="shared" ref="G4:G10" si="1">D4/F4*100</f>
        <v>219.85455089210757</v>
      </c>
      <c r="H4" s="37">
        <f>D4-4504922.2</f>
        <v>0</v>
      </c>
    </row>
    <row r="5" spans="1:9" ht="28.5" x14ac:dyDescent="0.2">
      <c r="A5" s="8" t="s">
        <v>9</v>
      </c>
      <c r="B5" s="8" t="s">
        <v>10</v>
      </c>
      <c r="C5" s="15">
        <f>C6+C8+C10+C18+C20+C25+C26+C27+C28+C29+C15+C19</f>
        <v>3281194</v>
      </c>
      <c r="D5" s="15">
        <f>D6+D8+D10+D18+D20+D25+D26+D27+D28+D29+D15+D19</f>
        <v>1238311.4999999998</v>
      </c>
      <c r="E5" s="16">
        <f t="shared" si="0"/>
        <v>37.739661233075509</v>
      </c>
      <c r="F5" s="17">
        <f>F6+F8+F10+F18+F20+F25+F26+F27+F28+F29+F15+F19</f>
        <v>1187481.3999999997</v>
      </c>
      <c r="G5" s="18">
        <f t="shared" si="1"/>
        <v>104.28049651977706</v>
      </c>
      <c r="H5" s="19"/>
      <c r="I5" s="20"/>
    </row>
    <row r="6" spans="1:9" ht="28.5" x14ac:dyDescent="0.2">
      <c r="A6" s="8" t="s">
        <v>11</v>
      </c>
      <c r="B6" s="8" t="s">
        <v>12</v>
      </c>
      <c r="C6" s="15">
        <f>C7</f>
        <v>2129495</v>
      </c>
      <c r="D6" s="15">
        <f>D7</f>
        <v>829024.2</v>
      </c>
      <c r="E6" s="16">
        <f t="shared" si="0"/>
        <v>38.930553957628447</v>
      </c>
      <c r="F6" s="17">
        <f>F7</f>
        <v>794763.1</v>
      </c>
      <c r="G6" s="18">
        <f t="shared" si="1"/>
        <v>104.31085690817805</v>
      </c>
      <c r="H6" s="19"/>
    </row>
    <row r="7" spans="1:9" x14ac:dyDescent="0.2">
      <c r="A7" s="21" t="s">
        <v>13</v>
      </c>
      <c r="B7" s="21" t="s">
        <v>14</v>
      </c>
      <c r="C7" s="22">
        <v>2129495</v>
      </c>
      <c r="D7" s="22">
        <v>829024.2</v>
      </c>
      <c r="E7" s="23">
        <f t="shared" si="0"/>
        <v>38.930553957628447</v>
      </c>
      <c r="F7" s="24">
        <v>794763.1</v>
      </c>
      <c r="G7" s="25">
        <f t="shared" si="1"/>
        <v>104.31085690817805</v>
      </c>
      <c r="H7" s="19"/>
    </row>
    <row r="8" spans="1:9" ht="42.75" x14ac:dyDescent="0.2">
      <c r="A8" s="8" t="s">
        <v>15</v>
      </c>
      <c r="B8" s="8" t="s">
        <v>16</v>
      </c>
      <c r="C8" s="15">
        <f>C9</f>
        <v>115336</v>
      </c>
      <c r="D8" s="15">
        <f>D9</f>
        <v>46791.9</v>
      </c>
      <c r="E8" s="16">
        <f t="shared" si="0"/>
        <v>40.570073524311582</v>
      </c>
      <c r="F8" s="17">
        <f>F9</f>
        <v>50655.199999999997</v>
      </c>
      <c r="G8" s="18">
        <f t="shared" si="1"/>
        <v>92.373339755839496</v>
      </c>
      <c r="H8" s="19"/>
    </row>
    <row r="9" spans="1:9" ht="45" x14ac:dyDescent="0.2">
      <c r="A9" s="21" t="s">
        <v>17</v>
      </c>
      <c r="B9" s="21" t="s">
        <v>18</v>
      </c>
      <c r="C9" s="22">
        <v>115336</v>
      </c>
      <c r="D9" s="22">
        <v>46791.9</v>
      </c>
      <c r="E9" s="23">
        <f t="shared" si="0"/>
        <v>40.570073524311582</v>
      </c>
      <c r="F9" s="24">
        <v>50655.199999999997</v>
      </c>
      <c r="G9" s="25">
        <f t="shared" si="1"/>
        <v>92.373339755839496</v>
      </c>
      <c r="H9" s="19"/>
    </row>
    <row r="10" spans="1:9" ht="28.5" x14ac:dyDescent="0.2">
      <c r="A10" s="8" t="s">
        <v>19</v>
      </c>
      <c r="B10" s="8" t="s">
        <v>20</v>
      </c>
      <c r="C10" s="15">
        <f>C11+C12+C13+C14</f>
        <v>111352</v>
      </c>
      <c r="D10" s="15">
        <f>D11+D12+D13+D14</f>
        <v>71118.600000000006</v>
      </c>
      <c r="E10" s="16">
        <f t="shared" si="0"/>
        <v>63.868273582872334</v>
      </c>
      <c r="F10" s="17">
        <f>F11+F12+F13+F14</f>
        <v>50988.200000000004</v>
      </c>
      <c r="G10" s="18">
        <f t="shared" si="1"/>
        <v>139.48050725461968</v>
      </c>
      <c r="H10" s="19"/>
    </row>
    <row r="11" spans="1:9" ht="30" x14ac:dyDescent="0.2">
      <c r="A11" s="21" t="s">
        <v>21</v>
      </c>
      <c r="B11" s="21" t="s">
        <v>22</v>
      </c>
      <c r="C11" s="22">
        <v>0</v>
      </c>
      <c r="D11" s="22">
        <v>0</v>
      </c>
      <c r="E11" s="23" t="e">
        <f t="shared" si="0"/>
        <v>#DIV/0!</v>
      </c>
      <c r="F11" s="24">
        <v>4838.3</v>
      </c>
      <c r="G11" s="25">
        <v>0</v>
      </c>
      <c r="H11" s="19"/>
    </row>
    <row r="12" spans="1:9" ht="30" x14ac:dyDescent="0.2">
      <c r="A12" s="21" t="s">
        <v>23</v>
      </c>
      <c r="B12" s="21" t="s">
        <v>24</v>
      </c>
      <c r="C12" s="22">
        <v>0</v>
      </c>
      <c r="D12" s="22">
        <v>56.7</v>
      </c>
      <c r="E12" s="23">
        <v>0</v>
      </c>
      <c r="F12" s="24">
        <v>31.5</v>
      </c>
      <c r="G12" s="25">
        <v>0</v>
      </c>
      <c r="H12" s="19"/>
    </row>
    <row r="13" spans="1:9" x14ac:dyDescent="0.2">
      <c r="A13" s="21" t="s">
        <v>25</v>
      </c>
      <c r="B13" s="21" t="s">
        <v>26</v>
      </c>
      <c r="C13" s="22">
        <v>13934</v>
      </c>
      <c r="D13" s="22">
        <v>16748.900000000001</v>
      </c>
      <c r="E13" s="23">
        <f t="shared" ref="E13:E14" si="2">D13/C13*100</f>
        <v>120.20166499210565</v>
      </c>
      <c r="F13" s="24">
        <v>-1401.4</v>
      </c>
      <c r="G13" s="25">
        <f t="shared" ref="G13:G37" si="3">D13/F13*100</f>
        <v>-1195.1548451548454</v>
      </c>
      <c r="H13" s="19"/>
    </row>
    <row r="14" spans="1:9" ht="45" x14ac:dyDescent="0.2">
      <c r="A14" s="21" t="s">
        <v>27</v>
      </c>
      <c r="B14" s="21" t="s">
        <v>28</v>
      </c>
      <c r="C14" s="22">
        <v>97418</v>
      </c>
      <c r="D14" s="22">
        <v>54313</v>
      </c>
      <c r="E14" s="23">
        <f t="shared" si="2"/>
        <v>55.75253033320331</v>
      </c>
      <c r="F14" s="24">
        <v>47519.8</v>
      </c>
      <c r="G14" s="25">
        <f t="shared" si="3"/>
        <v>114.29551471176225</v>
      </c>
      <c r="H14" s="19"/>
    </row>
    <row r="15" spans="1:9" ht="14.25" x14ac:dyDescent="0.2">
      <c r="A15" s="8" t="s">
        <v>29</v>
      </c>
      <c r="B15" s="8" t="s">
        <v>30</v>
      </c>
      <c r="C15" s="15">
        <f>C16+C17</f>
        <v>740558</v>
      </c>
      <c r="D15" s="15">
        <f t="shared" ref="D15:F15" si="4">D16+D17</f>
        <v>181003.5</v>
      </c>
      <c r="E15" s="17">
        <f t="shared" si="4"/>
        <v>39.372532288839274</v>
      </c>
      <c r="F15" s="17">
        <f t="shared" si="4"/>
        <v>206980.8</v>
      </c>
      <c r="G15" s="18">
        <f t="shared" si="3"/>
        <v>87.44941559796851</v>
      </c>
      <c r="H15" s="19"/>
    </row>
    <row r="16" spans="1:9" x14ac:dyDescent="0.2">
      <c r="A16" s="21" t="s">
        <v>31</v>
      </c>
      <c r="B16" s="21" t="s">
        <v>32</v>
      </c>
      <c r="C16" s="22">
        <v>244197</v>
      </c>
      <c r="D16" s="22">
        <v>13970.6</v>
      </c>
      <c r="E16" s="23">
        <f t="shared" ref="E16:E36" si="5">D16/C16*100</f>
        <v>5.7210367039726124</v>
      </c>
      <c r="F16" s="24">
        <v>16712.900000000001</v>
      </c>
      <c r="G16" s="25">
        <f t="shared" si="3"/>
        <v>83.591716578212043</v>
      </c>
      <c r="H16" s="19"/>
    </row>
    <row r="17" spans="1:8" x14ac:dyDescent="0.2">
      <c r="A17" s="21" t="s">
        <v>33</v>
      </c>
      <c r="B17" s="21" t="s">
        <v>34</v>
      </c>
      <c r="C17" s="22">
        <v>496361</v>
      </c>
      <c r="D17" s="22">
        <v>167032.9</v>
      </c>
      <c r="E17" s="23">
        <f t="shared" si="5"/>
        <v>33.651495584866659</v>
      </c>
      <c r="F17" s="24">
        <v>190267.9</v>
      </c>
      <c r="G17" s="25">
        <f t="shared" si="3"/>
        <v>87.788271169230342</v>
      </c>
      <c r="H17" s="19"/>
    </row>
    <row r="18" spans="1:8" ht="28.5" x14ac:dyDescent="0.2">
      <c r="A18" s="8" t="s">
        <v>35</v>
      </c>
      <c r="B18" s="8" t="s">
        <v>36</v>
      </c>
      <c r="C18" s="15">
        <v>12528</v>
      </c>
      <c r="D18" s="15">
        <v>13589.9</v>
      </c>
      <c r="E18" s="16">
        <f t="shared" si="5"/>
        <v>108.47621328224777</v>
      </c>
      <c r="F18" s="17">
        <v>5864.5</v>
      </c>
      <c r="G18" s="18">
        <f t="shared" si="3"/>
        <v>231.73160542245714</v>
      </c>
      <c r="H18" s="19"/>
    </row>
    <row r="19" spans="1:8" ht="28.5" x14ac:dyDescent="0.2">
      <c r="A19" s="8" t="s">
        <v>37</v>
      </c>
      <c r="B19" s="8" t="s">
        <v>38</v>
      </c>
      <c r="C19" s="15"/>
      <c r="D19" s="15">
        <v>0</v>
      </c>
      <c r="E19" s="16" t="e">
        <f t="shared" si="5"/>
        <v>#DIV/0!</v>
      </c>
      <c r="F19" s="17">
        <v>-4.8</v>
      </c>
      <c r="G19" s="18">
        <f t="shared" si="3"/>
        <v>0</v>
      </c>
      <c r="H19" s="19"/>
    </row>
    <row r="20" spans="1:8" ht="42.75" x14ac:dyDescent="0.2">
      <c r="A20" s="8" t="s">
        <v>39</v>
      </c>
      <c r="B20" s="8" t="s">
        <v>40</v>
      </c>
      <c r="C20" s="15">
        <f>C21+C22+C24</f>
        <v>122903</v>
      </c>
      <c r="D20" s="15">
        <f>D21+D22+D24+D23</f>
        <v>50919.5</v>
      </c>
      <c r="E20" s="16">
        <f t="shared" si="5"/>
        <v>41.430640423748812</v>
      </c>
      <c r="F20" s="17">
        <f>F21+F22+F24+F23</f>
        <v>49438.3</v>
      </c>
      <c r="G20" s="18">
        <f t="shared" si="3"/>
        <v>102.99605771234042</v>
      </c>
      <c r="H20" s="19"/>
    </row>
    <row r="21" spans="1:8" ht="30" x14ac:dyDescent="0.2">
      <c r="A21" s="21" t="s">
        <v>41</v>
      </c>
      <c r="B21" s="21" t="s">
        <v>42</v>
      </c>
      <c r="C21" s="22">
        <v>0</v>
      </c>
      <c r="D21" s="22">
        <v>0</v>
      </c>
      <c r="E21" s="23">
        <v>0</v>
      </c>
      <c r="F21" s="24">
        <v>0</v>
      </c>
      <c r="G21" s="25">
        <v>0</v>
      </c>
      <c r="H21" s="19"/>
    </row>
    <row r="22" spans="1:8" ht="120" x14ac:dyDescent="0.2">
      <c r="A22" s="21" t="s">
        <v>43</v>
      </c>
      <c r="B22" s="21" t="s">
        <v>44</v>
      </c>
      <c r="C22" s="22">
        <v>114639</v>
      </c>
      <c r="D22" s="22">
        <v>46047</v>
      </c>
      <c r="E22" s="23">
        <f t="shared" si="5"/>
        <v>40.166958888336431</v>
      </c>
      <c r="F22" s="24">
        <v>45413.5</v>
      </c>
      <c r="G22" s="25">
        <f t="shared" si="3"/>
        <v>101.39495964856265</v>
      </c>
      <c r="H22" s="19"/>
    </row>
    <row r="23" spans="1:8" ht="30" x14ac:dyDescent="0.2">
      <c r="A23" s="21" t="s">
        <v>45</v>
      </c>
      <c r="B23" s="21" t="s">
        <v>46</v>
      </c>
      <c r="C23" s="22">
        <v>0</v>
      </c>
      <c r="D23" s="22">
        <v>0</v>
      </c>
      <c r="E23" s="23" t="e">
        <f t="shared" si="5"/>
        <v>#DIV/0!</v>
      </c>
      <c r="F23" s="24">
        <v>0</v>
      </c>
      <c r="G23" s="25" t="e">
        <f t="shared" si="3"/>
        <v>#DIV/0!</v>
      </c>
      <c r="H23" s="19"/>
    </row>
    <row r="24" spans="1:8" ht="105" x14ac:dyDescent="0.2">
      <c r="A24" s="21" t="s">
        <v>47</v>
      </c>
      <c r="B24" s="21" t="s">
        <v>48</v>
      </c>
      <c r="C24" s="22">
        <v>8264</v>
      </c>
      <c r="D24" s="22">
        <v>4872.5</v>
      </c>
      <c r="E24" s="23">
        <f t="shared" si="5"/>
        <v>58.960551790900297</v>
      </c>
      <c r="F24" s="24">
        <v>4024.8</v>
      </c>
      <c r="G24" s="25">
        <f t="shared" si="3"/>
        <v>121.06191612005566</v>
      </c>
      <c r="H24" s="19"/>
    </row>
    <row r="25" spans="1:8" ht="28.5" x14ac:dyDescent="0.2">
      <c r="A25" s="26" t="s">
        <v>49</v>
      </c>
      <c r="B25" s="26" t="s">
        <v>50</v>
      </c>
      <c r="C25" s="27">
        <v>3779</v>
      </c>
      <c r="D25" s="27">
        <v>4762.2</v>
      </c>
      <c r="E25" s="28">
        <f t="shared" si="5"/>
        <v>126.01746493781422</v>
      </c>
      <c r="F25" s="29">
        <v>2673.7</v>
      </c>
      <c r="G25" s="18">
        <f t="shared" si="3"/>
        <v>178.11272768074204</v>
      </c>
      <c r="H25" s="19"/>
    </row>
    <row r="26" spans="1:8" ht="28.5" x14ac:dyDescent="0.2">
      <c r="A26" s="8" t="s">
        <v>51</v>
      </c>
      <c r="B26" s="8" t="s">
        <v>52</v>
      </c>
      <c r="C26" s="15">
        <v>4874</v>
      </c>
      <c r="D26" s="15">
        <v>5406.2</v>
      </c>
      <c r="E26" s="16">
        <v>0</v>
      </c>
      <c r="F26" s="17">
        <v>3394.6</v>
      </c>
      <c r="G26" s="18">
        <f t="shared" si="3"/>
        <v>159.25882283626939</v>
      </c>
      <c r="H26" s="19"/>
    </row>
    <row r="27" spans="1:8" ht="28.5" x14ac:dyDescent="0.2">
      <c r="A27" s="26" t="s">
        <v>53</v>
      </c>
      <c r="B27" s="26" t="s">
        <v>54</v>
      </c>
      <c r="C27" s="27">
        <v>30237</v>
      </c>
      <c r="D27" s="27">
        <v>27291.8</v>
      </c>
      <c r="E27" s="28">
        <f t="shared" si="5"/>
        <v>90.259615702616003</v>
      </c>
      <c r="F27" s="29">
        <v>17668</v>
      </c>
      <c r="G27" s="30">
        <f t="shared" si="3"/>
        <v>154.47022866198776</v>
      </c>
      <c r="H27" s="19"/>
    </row>
    <row r="28" spans="1:8" ht="28.5" x14ac:dyDescent="0.2">
      <c r="A28" s="8" t="s">
        <v>55</v>
      </c>
      <c r="B28" s="8" t="s">
        <v>56</v>
      </c>
      <c r="C28" s="15">
        <v>9134</v>
      </c>
      <c r="D28" s="15">
        <v>8069.7</v>
      </c>
      <c r="E28" s="16">
        <f t="shared" si="5"/>
        <v>88.347930807970215</v>
      </c>
      <c r="F28" s="17">
        <v>4371.6000000000004</v>
      </c>
      <c r="G28" s="18">
        <f t="shared" si="3"/>
        <v>184.59374142190501</v>
      </c>
      <c r="H28" s="19"/>
    </row>
    <row r="29" spans="1:8" ht="28.5" x14ac:dyDescent="0.2">
      <c r="A29" s="8" t="s">
        <v>57</v>
      </c>
      <c r="B29" s="8" t="s">
        <v>58</v>
      </c>
      <c r="C29" s="15">
        <v>998</v>
      </c>
      <c r="D29" s="15">
        <v>334</v>
      </c>
      <c r="E29" s="16">
        <f t="shared" si="5"/>
        <v>33.46693386773547</v>
      </c>
      <c r="F29" s="17">
        <v>688.2</v>
      </c>
      <c r="G29" s="18">
        <f t="shared" si="3"/>
        <v>48.532403371113048</v>
      </c>
      <c r="H29" s="19"/>
    </row>
    <row r="30" spans="1:8" ht="28.5" x14ac:dyDescent="0.2">
      <c r="A30" s="8" t="s">
        <v>59</v>
      </c>
      <c r="B30" s="8" t="s">
        <v>60</v>
      </c>
      <c r="C30" s="15">
        <f>C31+C36+C37</f>
        <v>7072295.6000000006</v>
      </c>
      <c r="D30" s="15">
        <f>D31+D36+D37</f>
        <v>3266610.6999999997</v>
      </c>
      <c r="E30" s="16">
        <f t="shared" si="5"/>
        <v>46.188831530175285</v>
      </c>
      <c r="F30" s="15">
        <v>861565.2</v>
      </c>
      <c r="G30" s="18">
        <f t="shared" si="3"/>
        <v>379.14840339419464</v>
      </c>
      <c r="H30" s="19"/>
    </row>
    <row r="31" spans="1:8" ht="42.75" x14ac:dyDescent="0.2">
      <c r="A31" s="8" t="s">
        <v>61</v>
      </c>
      <c r="B31" s="8" t="s">
        <v>62</v>
      </c>
      <c r="C31" s="15">
        <f>C32+C33+C34+C35+C37+C36</f>
        <v>7072295.6000000006</v>
      </c>
      <c r="D31" s="15">
        <f>D32+D33+D34+D35</f>
        <v>3268542.9</v>
      </c>
      <c r="E31" s="16">
        <f t="shared" si="5"/>
        <v>46.216152220786697</v>
      </c>
      <c r="F31" s="15">
        <f>F32+F33+F34+F35</f>
        <v>862273.39999999991</v>
      </c>
      <c r="G31" s="18">
        <f t="shared" si="3"/>
        <v>379.06108433821572</v>
      </c>
      <c r="H31" s="19"/>
    </row>
    <row r="32" spans="1:8" ht="42.75" x14ac:dyDescent="0.2">
      <c r="A32" s="26" t="s">
        <v>63</v>
      </c>
      <c r="B32" s="26" t="s">
        <v>64</v>
      </c>
      <c r="C32" s="27">
        <v>484989.7</v>
      </c>
      <c r="D32" s="27">
        <v>242494</v>
      </c>
      <c r="E32" s="28">
        <f t="shared" si="5"/>
        <v>49.999824738545996</v>
      </c>
      <c r="F32" s="27">
        <v>85086</v>
      </c>
      <c r="G32" s="18">
        <f t="shared" si="3"/>
        <v>284.9987071903721</v>
      </c>
      <c r="H32" s="19"/>
    </row>
    <row r="33" spans="1:8" ht="42.75" x14ac:dyDescent="0.2">
      <c r="A33" s="8" t="s">
        <v>65</v>
      </c>
      <c r="B33" s="8" t="s">
        <v>66</v>
      </c>
      <c r="C33" s="15">
        <v>1420534.8</v>
      </c>
      <c r="D33" s="15">
        <v>467492.5</v>
      </c>
      <c r="E33" s="16">
        <f t="shared" si="5"/>
        <v>32.909612633213911</v>
      </c>
      <c r="F33" s="15">
        <v>13011.5</v>
      </c>
      <c r="G33" s="18">
        <f t="shared" si="3"/>
        <v>3592.9178034815359</v>
      </c>
      <c r="H33" s="19"/>
    </row>
    <row r="34" spans="1:8" ht="51.75" customHeight="1" x14ac:dyDescent="0.2">
      <c r="A34" s="26" t="s">
        <v>67</v>
      </c>
      <c r="B34" s="26" t="s">
        <v>68</v>
      </c>
      <c r="C34" s="27">
        <v>4864772.9000000004</v>
      </c>
      <c r="D34" s="27">
        <v>2361471.9</v>
      </c>
      <c r="E34" s="28">
        <f t="shared" si="5"/>
        <v>48.542284471285384</v>
      </c>
      <c r="F34" s="27">
        <v>499226.2</v>
      </c>
      <c r="G34" s="18">
        <f t="shared" si="3"/>
        <v>473.02643571190777</v>
      </c>
      <c r="H34" s="19"/>
    </row>
    <row r="35" spans="1:8" ht="28.5" x14ac:dyDescent="0.2">
      <c r="A35" s="8" t="s">
        <v>69</v>
      </c>
      <c r="B35" s="8" t="s">
        <v>70</v>
      </c>
      <c r="C35" s="15">
        <v>301998.2</v>
      </c>
      <c r="D35" s="15">
        <v>197084.5</v>
      </c>
      <c r="E35" s="16">
        <f t="shared" si="5"/>
        <v>65.26015717974478</v>
      </c>
      <c r="F35" s="15">
        <v>264949.7</v>
      </c>
      <c r="G35" s="18">
        <f t="shared" si="3"/>
        <v>74.385628668384967</v>
      </c>
      <c r="H35" s="19"/>
    </row>
    <row r="36" spans="1:8" ht="28.5" x14ac:dyDescent="0.2">
      <c r="A36" s="8" t="s">
        <v>71</v>
      </c>
      <c r="B36" s="8" t="s">
        <v>72</v>
      </c>
      <c r="C36" s="15"/>
      <c r="D36" s="15">
        <v>4</v>
      </c>
      <c r="E36" s="16" t="e">
        <f t="shared" si="5"/>
        <v>#DIV/0!</v>
      </c>
      <c r="F36" s="15">
        <v>15.2</v>
      </c>
      <c r="G36" s="18">
        <f t="shared" si="3"/>
        <v>26.315789473684209</v>
      </c>
      <c r="H36" s="19"/>
    </row>
    <row r="37" spans="1:8" ht="57" x14ac:dyDescent="0.2">
      <c r="A37" s="8" t="s">
        <v>73</v>
      </c>
      <c r="B37" s="8" t="s">
        <v>74</v>
      </c>
      <c r="C37" s="31"/>
      <c r="D37" s="15">
        <v>-1936.2</v>
      </c>
      <c r="E37" s="16">
        <v>0</v>
      </c>
      <c r="F37" s="15">
        <v>-723.4</v>
      </c>
      <c r="G37" s="18">
        <f t="shared" si="3"/>
        <v>267.65275089853475</v>
      </c>
      <c r="H37" s="19"/>
    </row>
    <row r="38" spans="1:8" x14ac:dyDescent="0.25">
      <c r="D38" s="32"/>
    </row>
  </sheetData>
  <mergeCells count="2">
    <mergeCell ref="A1:G1"/>
    <mergeCell ref="A4:B4"/>
  </mergeCells>
  <pageMargins left="0.7" right="0.7" top="0.75" bottom="0.75" header="0.3" footer="0.3"/>
  <pageSetup paperSize="9"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H65"/>
  <sheetViews>
    <sheetView showGridLines="0" workbookViewId="0">
      <selection activeCell="D65" sqref="D65"/>
    </sheetView>
  </sheetViews>
  <sheetFormatPr defaultRowHeight="12.75" customHeight="1" outlineLevelRow="1" x14ac:dyDescent="0.2"/>
  <cols>
    <col min="1" max="1" width="10.28515625" customWidth="1"/>
    <col min="2" max="2" width="36.140625" customWidth="1"/>
    <col min="3" max="3" width="18.42578125" customWidth="1"/>
    <col min="4" max="4" width="17.7109375" customWidth="1"/>
    <col min="5" max="5" width="18.42578125" customWidth="1"/>
    <col min="6" max="6" width="17.7109375" customWidth="1"/>
    <col min="7" max="7" width="20.85546875" customWidth="1"/>
    <col min="8" max="8" width="14.5703125" customWidth="1"/>
  </cols>
  <sheetData>
    <row r="1" spans="1:8" x14ac:dyDescent="0.2">
      <c r="A1" s="58"/>
      <c r="B1" s="58"/>
      <c r="C1" s="58"/>
      <c r="D1" s="58"/>
      <c r="E1" s="33"/>
      <c r="F1" s="33"/>
      <c r="G1" s="33"/>
      <c r="H1" s="33"/>
    </row>
    <row r="2" spans="1:8" x14ac:dyDescent="0.2">
      <c r="A2" s="33"/>
      <c r="B2" s="33"/>
      <c r="C2" s="33"/>
      <c r="D2" s="33"/>
      <c r="E2" s="33"/>
      <c r="F2" s="33"/>
      <c r="G2" s="33"/>
      <c r="H2" s="33"/>
    </row>
    <row r="3" spans="1:8" ht="14.25" x14ac:dyDescent="0.2">
      <c r="A3" s="59" t="s">
        <v>75</v>
      </c>
      <c r="B3" s="59"/>
      <c r="C3" s="59"/>
      <c r="D3" s="59"/>
      <c r="E3" s="59"/>
      <c r="F3" s="59"/>
      <c r="G3" s="59"/>
      <c r="H3" s="34"/>
    </row>
    <row r="4" spans="1:8" ht="14.25" x14ac:dyDescent="0.2">
      <c r="A4" s="59"/>
      <c r="B4" s="59"/>
      <c r="C4" s="59"/>
      <c r="D4" s="59"/>
      <c r="E4" s="59"/>
      <c r="F4" s="59"/>
      <c r="G4" s="59"/>
      <c r="H4" s="34"/>
    </row>
    <row r="5" spans="1:8" ht="24.75" customHeight="1" x14ac:dyDescent="0.2">
      <c r="A5" s="59"/>
      <c r="B5" s="59"/>
      <c r="C5" s="59"/>
      <c r="D5" s="59"/>
      <c r="E5" s="59"/>
      <c r="F5" s="59"/>
      <c r="G5" s="59"/>
      <c r="H5" s="33"/>
    </row>
    <row r="6" spans="1:8" x14ac:dyDescent="0.2">
      <c r="A6" s="35"/>
      <c r="B6" s="35"/>
      <c r="C6" s="35"/>
      <c r="D6" s="35"/>
      <c r="E6" s="35"/>
      <c r="F6" s="35"/>
      <c r="G6" s="33"/>
      <c r="H6" s="33"/>
    </row>
    <row r="7" spans="1:8" ht="85.5" customHeight="1" x14ac:dyDescent="0.2">
      <c r="A7" s="9" t="s">
        <v>76</v>
      </c>
      <c r="B7" s="9" t="s">
        <v>77</v>
      </c>
      <c r="C7" s="9" t="s">
        <v>3</v>
      </c>
      <c r="D7" s="9" t="s">
        <v>78</v>
      </c>
      <c r="E7" s="8" t="s">
        <v>5</v>
      </c>
      <c r="F7" s="10" t="s">
        <v>79</v>
      </c>
      <c r="G7" s="11" t="s">
        <v>7</v>
      </c>
    </row>
    <row r="8" spans="1:8" ht="29.25" customHeight="1" x14ac:dyDescent="0.2">
      <c r="A8" s="60" t="s">
        <v>80</v>
      </c>
      <c r="B8" s="60"/>
      <c r="C8" s="36">
        <f>C9+C16+C19+C23+C29+C33+C36+C43+C46+C50+C56+C61+C64</f>
        <v>10625317.300000001</v>
      </c>
      <c r="D8" s="36">
        <f>D9+D16+D19+D23+D29+D33+D36+D43+D46+D50+D56+D61+D64</f>
        <v>4678007.2</v>
      </c>
      <c r="E8" s="13">
        <f t="shared" ref="E8:E63" si="0">D8/C8*100</f>
        <v>44.026988257564788</v>
      </c>
      <c r="F8" s="36">
        <f>F9+F16+F19+F23+F29+F33+F36+F43+F46+F50+F56+F61+F64</f>
        <v>4459601.7000000011</v>
      </c>
      <c r="G8" s="13">
        <f t="shared" ref="G8:G9" si="1">D8/F8*100</f>
        <v>104.89742166884544</v>
      </c>
      <c r="H8" s="37"/>
    </row>
    <row r="9" spans="1:8" ht="26.25" customHeight="1" x14ac:dyDescent="0.2">
      <c r="A9" s="9" t="s">
        <v>81</v>
      </c>
      <c r="B9" s="9" t="s">
        <v>82</v>
      </c>
      <c r="C9" s="38">
        <f t="shared" ref="C9:D9" si="2">C10+C11+C12+C13+C14+C15</f>
        <v>486061.8</v>
      </c>
      <c r="D9" s="38">
        <f t="shared" si="2"/>
        <v>198319.7</v>
      </c>
      <c r="E9" s="16">
        <f t="shared" si="0"/>
        <v>40.801334315924436</v>
      </c>
      <c r="F9" s="38">
        <f>F10+F11+F12+F13+F14+F15</f>
        <v>168644.1</v>
      </c>
      <c r="G9" s="16">
        <f t="shared" si="1"/>
        <v>117.59658357452174</v>
      </c>
    </row>
    <row r="10" spans="1:8" ht="90" outlineLevel="1" x14ac:dyDescent="0.2">
      <c r="A10" s="39" t="s">
        <v>83</v>
      </c>
      <c r="B10" s="39" t="s">
        <v>84</v>
      </c>
      <c r="C10" s="40">
        <v>345203</v>
      </c>
      <c r="D10" s="40">
        <v>174061.5</v>
      </c>
      <c r="E10" s="23">
        <f t="shared" si="0"/>
        <v>50.422939545716581</v>
      </c>
      <c r="F10" s="40">
        <v>145473.70000000001</v>
      </c>
      <c r="G10" s="23">
        <f t="shared" ref="G10:G64" si="3">D10/F10*100</f>
        <v>119.65152463984899</v>
      </c>
    </row>
    <row r="11" spans="1:8" ht="15" outlineLevel="1" x14ac:dyDescent="0.2">
      <c r="A11" s="39" t="s">
        <v>85</v>
      </c>
      <c r="B11" s="39" t="s">
        <v>86</v>
      </c>
      <c r="C11" s="40">
        <v>10.8</v>
      </c>
      <c r="D11" s="40"/>
      <c r="E11" s="23">
        <f t="shared" si="0"/>
        <v>0</v>
      </c>
      <c r="F11" s="40">
        <v>13.1</v>
      </c>
      <c r="G11" s="23">
        <f t="shared" si="3"/>
        <v>0</v>
      </c>
    </row>
    <row r="12" spans="1:8" ht="75" outlineLevel="1" x14ac:dyDescent="0.2">
      <c r="A12" s="39" t="s">
        <v>87</v>
      </c>
      <c r="B12" s="39" t="s">
        <v>88</v>
      </c>
      <c r="C12" s="40">
        <v>43152.9</v>
      </c>
      <c r="D12" s="40">
        <v>18650.599999999999</v>
      </c>
      <c r="E12" s="23">
        <f t="shared" si="0"/>
        <v>43.219806780077349</v>
      </c>
      <c r="F12" s="40">
        <v>17025.5</v>
      </c>
      <c r="G12" s="23">
        <f t="shared" si="3"/>
        <v>109.5450941235206</v>
      </c>
    </row>
    <row r="13" spans="1:8" ht="30" outlineLevel="1" x14ac:dyDescent="0.2">
      <c r="A13" s="39" t="s">
        <v>89</v>
      </c>
      <c r="B13" s="39" t="s">
        <v>90</v>
      </c>
      <c r="C13" s="40">
        <v>20443</v>
      </c>
      <c r="D13" s="40"/>
      <c r="E13" s="23">
        <f t="shared" si="0"/>
        <v>0</v>
      </c>
      <c r="F13" s="40">
        <v>0</v>
      </c>
      <c r="G13" s="23" t="e">
        <f t="shared" si="3"/>
        <v>#DIV/0!</v>
      </c>
    </row>
    <row r="14" spans="1:8" ht="15" outlineLevel="1" x14ac:dyDescent="0.2">
      <c r="A14" s="39" t="s">
        <v>91</v>
      </c>
      <c r="B14" s="39" t="s">
        <v>92</v>
      </c>
      <c r="C14" s="40">
        <v>61488.800000000003</v>
      </c>
      <c r="D14" s="40"/>
      <c r="E14" s="23">
        <f t="shared" si="0"/>
        <v>0</v>
      </c>
      <c r="F14" s="40">
        <v>0</v>
      </c>
      <c r="G14" s="23" t="e">
        <f t="shared" si="3"/>
        <v>#DIV/0!</v>
      </c>
    </row>
    <row r="15" spans="1:8" ht="30" outlineLevel="1" x14ac:dyDescent="0.2">
      <c r="A15" s="39" t="s">
        <v>93</v>
      </c>
      <c r="B15" s="39" t="s">
        <v>94</v>
      </c>
      <c r="C15" s="40">
        <v>15763.3</v>
      </c>
      <c r="D15" s="40">
        <v>5607.6</v>
      </c>
      <c r="E15" s="23">
        <f t="shared" si="0"/>
        <v>35.573769451827985</v>
      </c>
      <c r="F15" s="40">
        <v>6131.8</v>
      </c>
      <c r="G15" s="23">
        <f t="shared" si="3"/>
        <v>91.45112365047784</v>
      </c>
    </row>
    <row r="16" spans="1:8" ht="25.5" customHeight="1" x14ac:dyDescent="0.2">
      <c r="A16" s="9" t="s">
        <v>95</v>
      </c>
      <c r="B16" s="9" t="s">
        <v>96</v>
      </c>
      <c r="C16" s="38">
        <f>C17+C18</f>
        <v>11847.4</v>
      </c>
      <c r="D16" s="38">
        <f>D17+D18</f>
        <v>4505.8999999999996</v>
      </c>
      <c r="E16" s="16">
        <f t="shared" si="0"/>
        <v>38.032817327008459</v>
      </c>
      <c r="F16" s="38">
        <f>F17+F18</f>
        <v>4146.8999999999996</v>
      </c>
      <c r="G16" s="16">
        <f t="shared" si="3"/>
        <v>108.6570691359811</v>
      </c>
    </row>
    <row r="17" spans="1:7" ht="30" outlineLevel="1" x14ac:dyDescent="0.2">
      <c r="A17" s="39" t="s">
        <v>97</v>
      </c>
      <c r="B17" s="39" t="s">
        <v>98</v>
      </c>
      <c r="C17" s="40">
        <v>11617.4</v>
      </c>
      <c r="D17" s="40">
        <v>4456.7</v>
      </c>
      <c r="E17" s="23">
        <f t="shared" si="0"/>
        <v>38.362284159966947</v>
      </c>
      <c r="F17" s="40">
        <v>4060.1</v>
      </c>
      <c r="G17" s="23">
        <f t="shared" si="3"/>
        <v>109.76823230954902</v>
      </c>
    </row>
    <row r="18" spans="1:7" ht="30" outlineLevel="1" x14ac:dyDescent="0.2">
      <c r="A18" s="39" t="s">
        <v>99</v>
      </c>
      <c r="B18" s="39" t="s">
        <v>100</v>
      </c>
      <c r="C18" s="40">
        <v>230</v>
      </c>
      <c r="D18" s="40">
        <v>49.2</v>
      </c>
      <c r="E18" s="23">
        <f t="shared" si="0"/>
        <v>21.391304347826086</v>
      </c>
      <c r="F18" s="40">
        <v>86.8</v>
      </c>
      <c r="G18" s="23">
        <f t="shared" si="3"/>
        <v>56.682027649769594</v>
      </c>
    </row>
    <row r="19" spans="1:7" ht="31.5" customHeight="1" x14ac:dyDescent="0.2">
      <c r="A19" s="9" t="s">
        <v>101</v>
      </c>
      <c r="B19" s="9" t="s">
        <v>102</v>
      </c>
      <c r="C19" s="38">
        <f>C20+C21+C22</f>
        <v>73959</v>
      </c>
      <c r="D19" s="38">
        <f>D20+D21+D22</f>
        <v>40711.300000000003</v>
      </c>
      <c r="E19" s="16">
        <f t="shared" si="0"/>
        <v>55.045768601522468</v>
      </c>
      <c r="F19" s="38">
        <f>F20+F21+F22</f>
        <v>78667.700000000012</v>
      </c>
      <c r="G19" s="16">
        <f t="shared" si="3"/>
        <v>51.750972762645908</v>
      </c>
    </row>
    <row r="20" spans="1:7" ht="15" outlineLevel="1" x14ac:dyDescent="0.2">
      <c r="A20" s="39" t="s">
        <v>103</v>
      </c>
      <c r="B20" s="39" t="s">
        <v>104</v>
      </c>
      <c r="C20" s="40">
        <v>3120.8</v>
      </c>
      <c r="D20" s="40">
        <v>1659.6</v>
      </c>
      <c r="E20" s="23">
        <f t="shared" si="0"/>
        <v>53.178672135349899</v>
      </c>
      <c r="F20" s="40">
        <v>1436.4</v>
      </c>
      <c r="G20" s="23">
        <f t="shared" si="3"/>
        <v>115.53884711779448</v>
      </c>
    </row>
    <row r="21" spans="1:7" ht="60" outlineLevel="1" x14ac:dyDescent="0.2">
      <c r="A21" s="39" t="s">
        <v>105</v>
      </c>
      <c r="B21" s="39" t="s">
        <v>106</v>
      </c>
      <c r="C21" s="40">
        <v>3382</v>
      </c>
      <c r="D21" s="40">
        <v>2081.3000000000002</v>
      </c>
      <c r="E21" s="23">
        <f t="shared" si="0"/>
        <v>61.540508574807809</v>
      </c>
      <c r="F21" s="40">
        <v>40920.400000000001</v>
      </c>
      <c r="G21" s="23">
        <f t="shared" si="3"/>
        <v>5.0862161660198826</v>
      </c>
    </row>
    <row r="22" spans="1:7" ht="45" outlineLevel="1" x14ac:dyDescent="0.2">
      <c r="A22" s="39" t="s">
        <v>107</v>
      </c>
      <c r="B22" s="39" t="s">
        <v>108</v>
      </c>
      <c r="C22" s="40">
        <v>67456.2</v>
      </c>
      <c r="D22" s="40">
        <v>36970.400000000001</v>
      </c>
      <c r="E22" s="23">
        <f t="shared" si="0"/>
        <v>54.806526308923424</v>
      </c>
      <c r="F22" s="40">
        <v>36310.9</v>
      </c>
      <c r="G22" s="23">
        <f t="shared" si="3"/>
        <v>101.81625902965776</v>
      </c>
    </row>
    <row r="23" spans="1:7" ht="32.25" customHeight="1" x14ac:dyDescent="0.2">
      <c r="A23" s="9" t="s">
        <v>109</v>
      </c>
      <c r="B23" s="9" t="s">
        <v>110</v>
      </c>
      <c r="C23" s="38">
        <f>C24+C25+C26+C27+C28</f>
        <v>1489055.9</v>
      </c>
      <c r="D23" s="38">
        <f>D24+D25+D26+D27+D28</f>
        <v>581003.89999999991</v>
      </c>
      <c r="E23" s="16">
        <f t="shared" si="0"/>
        <v>39.018273256228994</v>
      </c>
      <c r="F23" s="38">
        <f>F24+F25+F26+F27+F28</f>
        <v>693400.3</v>
      </c>
      <c r="G23" s="16">
        <f t="shared" si="3"/>
        <v>83.790546384245843</v>
      </c>
    </row>
    <row r="24" spans="1:7" ht="19.5" hidden="1" customHeight="1" x14ac:dyDescent="0.2">
      <c r="A24" s="39" t="s">
        <v>111</v>
      </c>
      <c r="B24" s="39" t="s">
        <v>112</v>
      </c>
      <c r="C24" s="38"/>
      <c r="D24" s="38"/>
      <c r="E24" s="23"/>
      <c r="F24" s="38"/>
      <c r="G24" s="23" t="e">
        <f t="shared" si="3"/>
        <v>#DIV/0!</v>
      </c>
    </row>
    <row r="25" spans="1:7" ht="15" outlineLevel="1" x14ac:dyDescent="0.2">
      <c r="A25" s="39" t="s">
        <v>113</v>
      </c>
      <c r="B25" s="39" t="s">
        <v>114</v>
      </c>
      <c r="C25" s="40">
        <v>2077.9</v>
      </c>
      <c r="D25" s="40">
        <v>292.10000000000002</v>
      </c>
      <c r="E25" s="23">
        <f t="shared" si="0"/>
        <v>14.057461860532269</v>
      </c>
      <c r="F25" s="40">
        <v>363.1</v>
      </c>
      <c r="G25" s="23">
        <f t="shared" si="3"/>
        <v>80.446158083172676</v>
      </c>
    </row>
    <row r="26" spans="1:7" ht="15" outlineLevel="1" x14ac:dyDescent="0.2">
      <c r="A26" s="39" t="s">
        <v>115</v>
      </c>
      <c r="B26" s="39" t="s">
        <v>116</v>
      </c>
      <c r="C26" s="40"/>
      <c r="D26" s="40"/>
      <c r="E26" s="23" t="e">
        <f t="shared" si="0"/>
        <v>#DIV/0!</v>
      </c>
      <c r="F26" s="40"/>
      <c r="G26" s="23" t="e">
        <f t="shared" si="3"/>
        <v>#DIV/0!</v>
      </c>
    </row>
    <row r="27" spans="1:7" ht="30" outlineLevel="1" x14ac:dyDescent="0.2">
      <c r="A27" s="39" t="s">
        <v>117</v>
      </c>
      <c r="B27" s="39" t="s">
        <v>118</v>
      </c>
      <c r="C27" s="40">
        <v>1188756.2</v>
      </c>
      <c r="D27" s="40">
        <v>462828.1</v>
      </c>
      <c r="E27" s="23">
        <f t="shared" si="0"/>
        <v>38.933811659615323</v>
      </c>
      <c r="F27" s="40">
        <v>558747.4</v>
      </c>
      <c r="G27" s="23">
        <f t="shared" si="3"/>
        <v>82.833155017813056</v>
      </c>
    </row>
    <row r="28" spans="1:7" ht="30" outlineLevel="1" x14ac:dyDescent="0.2">
      <c r="A28" s="39" t="s">
        <v>119</v>
      </c>
      <c r="B28" s="39" t="s">
        <v>120</v>
      </c>
      <c r="C28" s="40">
        <v>298221.8</v>
      </c>
      <c r="D28" s="40">
        <v>117883.7</v>
      </c>
      <c r="E28" s="23">
        <f t="shared" si="0"/>
        <v>39.528867440274318</v>
      </c>
      <c r="F28" s="40">
        <v>134289.79999999999</v>
      </c>
      <c r="G28" s="23">
        <f t="shared" si="3"/>
        <v>87.783063196162331</v>
      </c>
    </row>
    <row r="29" spans="1:7" ht="37.5" customHeight="1" x14ac:dyDescent="0.2">
      <c r="A29" s="9" t="s">
        <v>121</v>
      </c>
      <c r="B29" s="9" t="s">
        <v>122</v>
      </c>
      <c r="C29" s="38">
        <f>C30+C31+C32</f>
        <v>878607.70000000007</v>
      </c>
      <c r="D29" s="38">
        <f>D30+D31+D32</f>
        <v>314091.40000000002</v>
      </c>
      <c r="E29" s="16">
        <f t="shared" si="0"/>
        <v>35.748764778637835</v>
      </c>
      <c r="F29" s="38">
        <f>F30+F31+F32</f>
        <v>310410.2</v>
      </c>
      <c r="G29" s="16">
        <f t="shared" si="3"/>
        <v>101.18591463811435</v>
      </c>
    </row>
    <row r="30" spans="1:7" ht="15" outlineLevel="1" x14ac:dyDescent="0.2">
      <c r="A30" s="39" t="s">
        <v>123</v>
      </c>
      <c r="B30" s="39" t="s">
        <v>124</v>
      </c>
      <c r="C30" s="40">
        <v>3685</v>
      </c>
      <c r="D30" s="40">
        <v>2121.1999999999998</v>
      </c>
      <c r="E30" s="23">
        <f t="shared" si="0"/>
        <v>57.563093622795115</v>
      </c>
      <c r="F30" s="40">
        <v>1289.7</v>
      </c>
      <c r="G30" s="23">
        <f t="shared" si="3"/>
        <v>164.47235791269287</v>
      </c>
    </row>
    <row r="31" spans="1:7" ht="15" outlineLevel="1" x14ac:dyDescent="0.2">
      <c r="A31" s="39" t="s">
        <v>125</v>
      </c>
      <c r="B31" s="39" t="s">
        <v>126</v>
      </c>
      <c r="C31" s="40">
        <v>3454.8</v>
      </c>
      <c r="D31" s="40">
        <v>1315.3</v>
      </c>
      <c r="E31" s="23">
        <f t="shared" si="0"/>
        <v>38.071668403380798</v>
      </c>
      <c r="F31" s="40">
        <v>7132.1</v>
      </c>
      <c r="G31" s="23">
        <f t="shared" si="3"/>
        <v>18.441973612260064</v>
      </c>
    </row>
    <row r="32" spans="1:7" ht="15" outlineLevel="1" x14ac:dyDescent="0.2">
      <c r="A32" s="39" t="s">
        <v>127</v>
      </c>
      <c r="B32" s="39" t="s">
        <v>128</v>
      </c>
      <c r="C32" s="40">
        <v>871467.9</v>
      </c>
      <c r="D32" s="40">
        <v>310654.90000000002</v>
      </c>
      <c r="E32" s="23">
        <f t="shared" si="0"/>
        <v>35.647314146625483</v>
      </c>
      <c r="F32" s="40">
        <v>301988.40000000002</v>
      </c>
      <c r="G32" s="23">
        <f t="shared" si="3"/>
        <v>102.86981221795276</v>
      </c>
    </row>
    <row r="33" spans="1:7" ht="27" customHeight="1" x14ac:dyDescent="0.2">
      <c r="A33" s="9" t="s">
        <v>129</v>
      </c>
      <c r="B33" s="9" t="s">
        <v>130</v>
      </c>
      <c r="C33" s="38">
        <f>SUM(C34:C35)</f>
        <v>1029</v>
      </c>
      <c r="D33" s="38">
        <f>SUM(D34:D35)</f>
        <v>677.6</v>
      </c>
      <c r="E33" s="16">
        <f t="shared" si="0"/>
        <v>65.850340136054413</v>
      </c>
      <c r="F33" s="38">
        <f>SUM(F34:F35)</f>
        <v>585</v>
      </c>
      <c r="G33" s="16">
        <f t="shared" si="3"/>
        <v>115.82905982905984</v>
      </c>
    </row>
    <row r="34" spans="1:7" ht="30" outlineLevel="1" x14ac:dyDescent="0.2">
      <c r="A34" s="39" t="s">
        <v>131</v>
      </c>
      <c r="B34" s="39" t="s">
        <v>132</v>
      </c>
      <c r="C34" s="40"/>
      <c r="D34" s="40"/>
      <c r="E34" s="23"/>
      <c r="F34" s="40"/>
      <c r="G34" s="23"/>
    </row>
    <row r="35" spans="1:7" ht="30" outlineLevel="1" x14ac:dyDescent="0.2">
      <c r="A35" s="39" t="s">
        <v>133</v>
      </c>
      <c r="B35" s="39" t="s">
        <v>134</v>
      </c>
      <c r="C35" s="40">
        <v>1029</v>
      </c>
      <c r="D35" s="40">
        <v>677.6</v>
      </c>
      <c r="E35" s="23">
        <f t="shared" si="0"/>
        <v>65.850340136054413</v>
      </c>
      <c r="F35" s="40">
        <v>585</v>
      </c>
      <c r="G35" s="23">
        <f t="shared" si="3"/>
        <v>115.82905982905984</v>
      </c>
    </row>
    <row r="36" spans="1:7" ht="29.25" customHeight="1" x14ac:dyDescent="0.2">
      <c r="A36" s="9" t="s">
        <v>135</v>
      </c>
      <c r="B36" s="9" t="s">
        <v>136</v>
      </c>
      <c r="C36" s="38">
        <f>C37+C38+C39+C41+C42+C40</f>
        <v>5515940.6000000006</v>
      </c>
      <c r="D36" s="38">
        <f>D37+D38+D39+D41+D42+D40</f>
        <v>2423349.7999999998</v>
      </c>
      <c r="E36" s="16">
        <f t="shared" si="0"/>
        <v>43.933573178797459</v>
      </c>
      <c r="F36" s="38">
        <f>F37+F38+F39+F41+F42+F40</f>
        <v>2409280.6</v>
      </c>
      <c r="G36" s="16">
        <f t="shared" si="3"/>
        <v>100.58395854762621</v>
      </c>
    </row>
    <row r="37" spans="1:7" ht="15" outlineLevel="1" x14ac:dyDescent="0.2">
      <c r="A37" s="39" t="s">
        <v>137</v>
      </c>
      <c r="B37" s="39" t="s">
        <v>138</v>
      </c>
      <c r="C37" s="40">
        <v>1311088.7</v>
      </c>
      <c r="D37" s="40">
        <v>581545.6</v>
      </c>
      <c r="E37" s="23">
        <f t="shared" si="0"/>
        <v>44.355931067059004</v>
      </c>
      <c r="F37" s="40">
        <v>566329</v>
      </c>
      <c r="G37" s="23">
        <f t="shared" si="3"/>
        <v>102.68688341935517</v>
      </c>
    </row>
    <row r="38" spans="1:7" ht="15" outlineLevel="1" x14ac:dyDescent="0.2">
      <c r="A38" s="39" t="s">
        <v>139</v>
      </c>
      <c r="B38" s="39" t="s">
        <v>140</v>
      </c>
      <c r="C38" s="40">
        <v>3741380.4</v>
      </c>
      <c r="D38" s="40">
        <v>1616929.4</v>
      </c>
      <c r="E38" s="23">
        <f t="shared" si="0"/>
        <v>43.217455247266493</v>
      </c>
      <c r="F38" s="40">
        <v>1606127.6</v>
      </c>
      <c r="G38" s="23">
        <f t="shared" si="3"/>
        <v>100.67253685199107</v>
      </c>
    </row>
    <row r="39" spans="1:7" ht="15" outlineLevel="1" x14ac:dyDescent="0.2">
      <c r="A39" s="39" t="s">
        <v>141</v>
      </c>
      <c r="B39" s="39" t="s">
        <v>142</v>
      </c>
      <c r="C39" s="40">
        <v>299155.90000000002</v>
      </c>
      <c r="D39" s="40">
        <v>163145.1</v>
      </c>
      <c r="E39" s="23">
        <f t="shared" si="0"/>
        <v>54.535143716035684</v>
      </c>
      <c r="F39" s="40">
        <v>168288.5</v>
      </c>
      <c r="G39" s="23">
        <f t="shared" si="3"/>
        <v>96.943700847057286</v>
      </c>
    </row>
    <row r="40" spans="1:7" ht="45" outlineLevel="1" x14ac:dyDescent="0.2">
      <c r="A40" s="39" t="s">
        <v>143</v>
      </c>
      <c r="B40" s="39" t="s">
        <v>144</v>
      </c>
      <c r="C40" s="40">
        <v>200</v>
      </c>
      <c r="D40" s="40">
        <v>60</v>
      </c>
      <c r="E40" s="23">
        <f t="shared" si="0"/>
        <v>30</v>
      </c>
      <c r="F40" s="40">
        <v>61.8</v>
      </c>
      <c r="G40" s="23">
        <f t="shared" si="3"/>
        <v>97.087378640776706</v>
      </c>
    </row>
    <row r="41" spans="1:7" ht="15" outlineLevel="1" x14ac:dyDescent="0.2">
      <c r="A41" s="39" t="s">
        <v>145</v>
      </c>
      <c r="B41" s="39" t="s">
        <v>146</v>
      </c>
      <c r="C41" s="40">
        <v>7192.2</v>
      </c>
      <c r="D41" s="40">
        <v>2244.8000000000002</v>
      </c>
      <c r="E41" s="23">
        <f t="shared" si="0"/>
        <v>31.211590333972914</v>
      </c>
      <c r="F41" s="40">
        <v>2271.6</v>
      </c>
      <c r="G41" s="23">
        <f t="shared" si="3"/>
        <v>98.820214826553993</v>
      </c>
    </row>
    <row r="42" spans="1:7" ht="30" outlineLevel="1" x14ac:dyDescent="0.2">
      <c r="A42" s="39" t="s">
        <v>147</v>
      </c>
      <c r="B42" s="39" t="s">
        <v>148</v>
      </c>
      <c r="C42" s="40">
        <v>156923.4</v>
      </c>
      <c r="D42" s="40">
        <v>59424.9</v>
      </c>
      <c r="E42" s="23">
        <f t="shared" si="0"/>
        <v>37.86873085849529</v>
      </c>
      <c r="F42" s="40">
        <v>66202.100000000006</v>
      </c>
      <c r="G42" s="23">
        <f t="shared" si="3"/>
        <v>89.762862507382692</v>
      </c>
    </row>
    <row r="43" spans="1:7" ht="22.5" customHeight="1" x14ac:dyDescent="0.2">
      <c r="A43" s="9" t="s">
        <v>149</v>
      </c>
      <c r="B43" s="9" t="s">
        <v>150</v>
      </c>
      <c r="C43" s="38">
        <f>C44+C45</f>
        <v>412979.3</v>
      </c>
      <c r="D43" s="38">
        <f>D44+D45</f>
        <v>170440.8</v>
      </c>
      <c r="E43" s="16">
        <f t="shared" si="0"/>
        <v>41.271027385634099</v>
      </c>
      <c r="F43" s="38">
        <f>F44+F45</f>
        <v>224161.4</v>
      </c>
      <c r="G43" s="16">
        <f t="shared" si="3"/>
        <v>76.034857027124204</v>
      </c>
    </row>
    <row r="44" spans="1:7" ht="15" outlineLevel="1" x14ac:dyDescent="0.2">
      <c r="A44" s="39" t="s">
        <v>151</v>
      </c>
      <c r="B44" s="39" t="s">
        <v>152</v>
      </c>
      <c r="C44" s="40">
        <v>373951.7</v>
      </c>
      <c r="D44" s="40">
        <v>157561.79999999999</v>
      </c>
      <c r="E44" s="23">
        <f t="shared" si="0"/>
        <v>42.134264933145104</v>
      </c>
      <c r="F44" s="40">
        <v>216201</v>
      </c>
      <c r="G44" s="23">
        <f t="shared" si="3"/>
        <v>72.877461251335561</v>
      </c>
    </row>
    <row r="45" spans="1:7" ht="30" outlineLevel="1" x14ac:dyDescent="0.2">
      <c r="A45" s="39" t="s">
        <v>153</v>
      </c>
      <c r="B45" s="39" t="s">
        <v>154</v>
      </c>
      <c r="C45" s="40">
        <v>39027.599999999999</v>
      </c>
      <c r="D45" s="40">
        <v>12879</v>
      </c>
      <c r="E45" s="23">
        <f t="shared" si="0"/>
        <v>32.999723272760818</v>
      </c>
      <c r="F45" s="40">
        <v>7960.4</v>
      </c>
      <c r="G45" s="23">
        <f t="shared" si="3"/>
        <v>161.78835234410332</v>
      </c>
    </row>
    <row r="46" spans="1:7" ht="24" customHeight="1" x14ac:dyDescent="0.2">
      <c r="A46" s="9" t="s">
        <v>155</v>
      </c>
      <c r="B46" s="9" t="s">
        <v>156</v>
      </c>
      <c r="C46" s="38">
        <f>C47+C48+C49</f>
        <v>15140.7</v>
      </c>
      <c r="D46" s="38">
        <f>D47+D48+D49</f>
        <v>4777.8999999999996</v>
      </c>
      <c r="E46" s="23">
        <f t="shared" si="0"/>
        <v>31.55666514758234</v>
      </c>
      <c r="F46" s="38">
        <f>F47+F48+F49</f>
        <v>6330.7</v>
      </c>
      <c r="G46" s="16">
        <f t="shared" si="3"/>
        <v>75.471906740170908</v>
      </c>
    </row>
    <row r="47" spans="1:7" ht="15" outlineLevel="1" x14ac:dyDescent="0.2">
      <c r="A47" s="39" t="s">
        <v>157</v>
      </c>
      <c r="B47" s="39" t="s">
        <v>158</v>
      </c>
      <c r="C47" s="40">
        <v>10866.7</v>
      </c>
      <c r="D47" s="40">
        <v>3677.9</v>
      </c>
      <c r="E47" s="23">
        <f t="shared" si="0"/>
        <v>33.845601700608277</v>
      </c>
      <c r="F47" s="40">
        <v>4156</v>
      </c>
      <c r="G47" s="23">
        <f t="shared" si="3"/>
        <v>88.496150144369594</v>
      </c>
    </row>
    <row r="48" spans="1:7" ht="15" outlineLevel="1" x14ac:dyDescent="0.2">
      <c r="A48" s="39" t="s">
        <v>159</v>
      </c>
      <c r="B48" s="39" t="s">
        <v>160</v>
      </c>
      <c r="C48" s="40">
        <v>2124</v>
      </c>
      <c r="D48" s="40"/>
      <c r="E48" s="23">
        <f t="shared" si="0"/>
        <v>0</v>
      </c>
      <c r="F48" s="40">
        <v>674.7</v>
      </c>
      <c r="G48" s="23">
        <f t="shared" si="3"/>
        <v>0</v>
      </c>
    </row>
    <row r="49" spans="1:7" ht="30" outlineLevel="1" x14ac:dyDescent="0.2">
      <c r="A49" s="39" t="s">
        <v>161</v>
      </c>
      <c r="B49" s="39" t="s">
        <v>162</v>
      </c>
      <c r="C49" s="40">
        <v>2150</v>
      </c>
      <c r="D49" s="40">
        <v>1100</v>
      </c>
      <c r="E49" s="23">
        <f t="shared" si="0"/>
        <v>51.162790697674424</v>
      </c>
      <c r="F49" s="40">
        <v>1500</v>
      </c>
      <c r="G49" s="23">
        <f t="shared" si="3"/>
        <v>73.333333333333329</v>
      </c>
    </row>
    <row r="50" spans="1:7" ht="25.5" customHeight="1" x14ac:dyDescent="0.2">
      <c r="A50" s="9" t="s">
        <v>163</v>
      </c>
      <c r="B50" s="9" t="s">
        <v>164</v>
      </c>
      <c r="C50" s="38">
        <f>C51+C52+C53+C54+C55</f>
        <v>1570667.9000000001</v>
      </c>
      <c r="D50" s="38">
        <f>D51+D52+D53+D54+D55</f>
        <v>877269.3</v>
      </c>
      <c r="E50" s="16">
        <f t="shared" si="0"/>
        <v>55.853264716239501</v>
      </c>
      <c r="F50" s="38">
        <f>F51+F52+F53+F54+F55</f>
        <v>495015.50000000006</v>
      </c>
      <c r="G50" s="16">
        <f t="shared" si="3"/>
        <v>177.22057188108249</v>
      </c>
    </row>
    <row r="51" spans="1:7" ht="15" outlineLevel="1" x14ac:dyDescent="0.2">
      <c r="A51" s="39" t="s">
        <v>165</v>
      </c>
      <c r="B51" s="39" t="s">
        <v>166</v>
      </c>
      <c r="C51" s="40">
        <v>16868.099999999999</v>
      </c>
      <c r="D51" s="40">
        <v>6810.9</v>
      </c>
      <c r="E51" s="23">
        <f t="shared" si="0"/>
        <v>40.377398758603519</v>
      </c>
      <c r="F51" s="40">
        <v>6455.5</v>
      </c>
      <c r="G51" s="23">
        <f t="shared" si="3"/>
        <v>105.50538300673844</v>
      </c>
    </row>
    <row r="52" spans="1:7" ht="15" outlineLevel="1" x14ac:dyDescent="0.2">
      <c r="A52" s="39" t="s">
        <v>167</v>
      </c>
      <c r="B52" s="39" t="s">
        <v>168</v>
      </c>
      <c r="C52" s="40">
        <v>90959.5</v>
      </c>
      <c r="D52" s="40">
        <v>37896.400000000001</v>
      </c>
      <c r="E52" s="23">
        <f t="shared" si="0"/>
        <v>41.662937900933933</v>
      </c>
      <c r="F52" s="40">
        <v>32337.9</v>
      </c>
      <c r="G52" s="23">
        <f t="shared" si="3"/>
        <v>117.1888094155774</v>
      </c>
    </row>
    <row r="53" spans="1:7" ht="15" outlineLevel="1" x14ac:dyDescent="0.2">
      <c r="A53" s="39" t="s">
        <v>169</v>
      </c>
      <c r="B53" s="39" t="s">
        <v>170</v>
      </c>
      <c r="C53" s="40">
        <v>1064576.1000000001</v>
      </c>
      <c r="D53" s="40">
        <v>666751.4</v>
      </c>
      <c r="E53" s="23">
        <f t="shared" si="0"/>
        <v>62.630694038688262</v>
      </c>
      <c r="F53" s="40">
        <v>351097.2</v>
      </c>
      <c r="G53" s="23">
        <f t="shared" si="3"/>
        <v>189.90507472004902</v>
      </c>
    </row>
    <row r="54" spans="1:7" ht="15" outlineLevel="1" x14ac:dyDescent="0.2">
      <c r="A54" s="39" t="s">
        <v>171</v>
      </c>
      <c r="B54" s="39" t="s">
        <v>172</v>
      </c>
      <c r="C54" s="40">
        <v>273120.40000000002</v>
      </c>
      <c r="D54" s="40">
        <v>116444.4</v>
      </c>
      <c r="E54" s="23">
        <f t="shared" si="0"/>
        <v>42.634823323340179</v>
      </c>
      <c r="F54" s="40">
        <v>91985</v>
      </c>
      <c r="G54" s="23">
        <f t="shared" si="3"/>
        <v>126.59063977822471</v>
      </c>
    </row>
    <row r="55" spans="1:7" ht="30" outlineLevel="1" x14ac:dyDescent="0.2">
      <c r="A55" s="39" t="s">
        <v>173</v>
      </c>
      <c r="B55" s="39" t="s">
        <v>174</v>
      </c>
      <c r="C55" s="40">
        <v>125143.8</v>
      </c>
      <c r="D55" s="40">
        <v>49366.2</v>
      </c>
      <c r="E55" s="23">
        <f t="shared" si="0"/>
        <v>39.447579504537977</v>
      </c>
      <c r="F55" s="40">
        <v>13139.9</v>
      </c>
      <c r="G55" s="23">
        <f t="shared" si="3"/>
        <v>375.69692311204801</v>
      </c>
    </row>
    <row r="56" spans="1:7" ht="14.25" x14ac:dyDescent="0.2">
      <c r="A56" s="9" t="s">
        <v>175</v>
      </c>
      <c r="B56" s="9" t="s">
        <v>176</v>
      </c>
      <c r="C56" s="38">
        <f>C57+C58+C60+C59</f>
        <v>161868</v>
      </c>
      <c r="D56" s="38">
        <f>D57+D58+D60+D59</f>
        <v>61343.199999999997</v>
      </c>
      <c r="E56" s="41">
        <f t="shared" si="0"/>
        <v>37.897051918847453</v>
      </c>
      <c r="F56" s="38">
        <f>F57+F58+F60+F59</f>
        <v>67574.900000000009</v>
      </c>
      <c r="G56" s="16">
        <f t="shared" si="3"/>
        <v>90.778084762241591</v>
      </c>
    </row>
    <row r="57" spans="1:7" ht="15" outlineLevel="1" x14ac:dyDescent="0.2">
      <c r="A57" s="39" t="s">
        <v>177</v>
      </c>
      <c r="B57" s="39" t="s">
        <v>178</v>
      </c>
      <c r="C57" s="40">
        <v>124788.5</v>
      </c>
      <c r="D57" s="40">
        <v>45279.3</v>
      </c>
      <c r="E57" s="23">
        <f t="shared" si="0"/>
        <v>36.284833939024828</v>
      </c>
      <c r="F57" s="40">
        <v>55247.4</v>
      </c>
      <c r="G57" s="23"/>
    </row>
    <row r="58" spans="1:7" ht="15" outlineLevel="1" x14ac:dyDescent="0.2">
      <c r="A58" s="39" t="s">
        <v>179</v>
      </c>
      <c r="B58" s="39" t="s">
        <v>180</v>
      </c>
      <c r="C58" s="40">
        <v>616.5</v>
      </c>
      <c r="D58" s="40">
        <v>206.2</v>
      </c>
      <c r="E58" s="42">
        <v>99.99</v>
      </c>
      <c r="F58" s="40"/>
      <c r="G58" s="23" t="e">
        <f t="shared" si="3"/>
        <v>#DIV/0!</v>
      </c>
    </row>
    <row r="59" spans="1:7" ht="15" outlineLevel="1" x14ac:dyDescent="0.2">
      <c r="A59" s="39" t="s">
        <v>181</v>
      </c>
      <c r="B59" s="39" t="s">
        <v>182</v>
      </c>
      <c r="C59" s="40">
        <v>28270.2</v>
      </c>
      <c r="D59" s="40">
        <v>13815.5</v>
      </c>
      <c r="E59" s="42"/>
      <c r="F59" s="40">
        <v>11069.1</v>
      </c>
      <c r="G59" s="23"/>
    </row>
    <row r="60" spans="1:7" ht="30" outlineLevel="1" x14ac:dyDescent="0.2">
      <c r="A60" s="39" t="s">
        <v>183</v>
      </c>
      <c r="B60" s="39" t="s">
        <v>184</v>
      </c>
      <c r="C60" s="40">
        <v>8192.7999999999993</v>
      </c>
      <c r="D60" s="40">
        <v>2042.2</v>
      </c>
      <c r="E60" s="23">
        <f t="shared" si="0"/>
        <v>24.926764964358952</v>
      </c>
      <c r="F60" s="40">
        <v>1258.4000000000001</v>
      </c>
      <c r="G60" s="23">
        <f t="shared" si="3"/>
        <v>162.28544183089636</v>
      </c>
    </row>
    <row r="61" spans="1:7" ht="36" customHeight="1" x14ac:dyDescent="0.2">
      <c r="A61" s="9" t="s">
        <v>185</v>
      </c>
      <c r="B61" s="9" t="s">
        <v>186</v>
      </c>
      <c r="C61" s="38">
        <f>SUM(C62:C63)</f>
        <v>3160</v>
      </c>
      <c r="D61" s="38">
        <f>SUM(D62:D63)</f>
        <v>1516.4</v>
      </c>
      <c r="E61" s="16">
        <f t="shared" si="0"/>
        <v>47.9873417721519</v>
      </c>
      <c r="F61" s="38">
        <f>SUM(F62:F63)</f>
        <v>1384.4</v>
      </c>
      <c r="G61" s="16">
        <f t="shared" si="3"/>
        <v>109.53481652701531</v>
      </c>
    </row>
    <row r="62" spans="1:7" ht="30" outlineLevel="1" x14ac:dyDescent="0.2">
      <c r="A62" s="39" t="s">
        <v>187</v>
      </c>
      <c r="B62" s="39" t="s">
        <v>188</v>
      </c>
      <c r="C62" s="40">
        <v>2245</v>
      </c>
      <c r="D62" s="40">
        <v>1171.9000000000001</v>
      </c>
      <c r="E62" s="23">
        <f t="shared" si="0"/>
        <v>52.200445434298445</v>
      </c>
      <c r="F62" s="40">
        <v>1039.9000000000001</v>
      </c>
      <c r="G62" s="23">
        <f t="shared" si="3"/>
        <v>112.69352822386769</v>
      </c>
    </row>
    <row r="63" spans="1:7" ht="30" outlineLevel="1" x14ac:dyDescent="0.2">
      <c r="A63" s="39" t="s">
        <v>189</v>
      </c>
      <c r="B63" s="39" t="s">
        <v>190</v>
      </c>
      <c r="C63" s="40">
        <v>915</v>
      </c>
      <c r="D63" s="40">
        <v>344.5</v>
      </c>
      <c r="E63" s="23">
        <f t="shared" si="0"/>
        <v>37.650273224043715</v>
      </c>
      <c r="F63" s="40">
        <v>344.5</v>
      </c>
      <c r="G63" s="23">
        <f t="shared" si="3"/>
        <v>100</v>
      </c>
    </row>
    <row r="64" spans="1:7" ht="28.5" x14ac:dyDescent="0.2">
      <c r="A64" s="9" t="s">
        <v>191</v>
      </c>
      <c r="B64" s="9" t="s">
        <v>192</v>
      </c>
      <c r="C64" s="38">
        <f>SUM(C65:C66)</f>
        <v>5000</v>
      </c>
      <c r="D64" s="38">
        <f>SUM(D65:D66)</f>
        <v>0</v>
      </c>
      <c r="E64" s="16">
        <f>D64/C64*100</f>
        <v>0</v>
      </c>
      <c r="F64" s="38">
        <f>SUM(F65:F66)</f>
        <v>0</v>
      </c>
      <c r="G64" s="16" t="e">
        <f t="shared" si="3"/>
        <v>#DIV/0!</v>
      </c>
    </row>
    <row r="65" spans="1:7" ht="27" customHeight="1" x14ac:dyDescent="0.25">
      <c r="A65" s="39" t="s">
        <v>193</v>
      </c>
      <c r="B65" s="43" t="s">
        <v>194</v>
      </c>
      <c r="C65" s="40">
        <v>5000</v>
      </c>
      <c r="D65" s="40">
        <v>0</v>
      </c>
      <c r="E65" s="44"/>
      <c r="F65" s="45">
        <v>0</v>
      </c>
      <c r="G65" s="44"/>
    </row>
  </sheetData>
  <mergeCells count="3">
    <mergeCell ref="A1:D1"/>
    <mergeCell ref="A3:G5"/>
    <mergeCell ref="A8:B8"/>
  </mergeCells>
  <pageMargins left="0.35433070866141736" right="0.35433070866141736" top="0.59055118110236249" bottom="0.59055118110236249" header="0.51181102362204722" footer="0.51181102362204722"/>
  <pageSetup paperSize="9" scale="74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topLeftCell="A7" workbookViewId="0">
      <selection activeCell="D10" sqref="D10"/>
    </sheetView>
  </sheetViews>
  <sheetFormatPr defaultRowHeight="12.75" x14ac:dyDescent="0.2"/>
  <cols>
    <col min="1" max="1" width="24" customWidth="1"/>
    <col min="2" max="2" width="21.28515625" customWidth="1"/>
    <col min="3" max="3" width="37.7109375" customWidth="1"/>
    <col min="4" max="5" width="17.7109375" customWidth="1"/>
    <col min="6" max="6" width="14.5703125" customWidth="1"/>
    <col min="7" max="7" width="18" customWidth="1"/>
    <col min="8" max="8" width="21" customWidth="1"/>
  </cols>
  <sheetData>
    <row r="1" spans="1:8" x14ac:dyDescent="0.2">
      <c r="A1" s="61" t="s">
        <v>195</v>
      </c>
      <c r="B1" s="61"/>
      <c r="C1" s="61"/>
      <c r="D1" s="61"/>
      <c r="E1" s="61"/>
      <c r="F1" s="61"/>
      <c r="G1" s="61"/>
      <c r="H1" s="61"/>
    </row>
    <row r="2" spans="1:8" x14ac:dyDescent="0.2">
      <c r="A2" s="61"/>
      <c r="B2" s="61"/>
      <c r="C2" s="61"/>
      <c r="D2" s="61"/>
      <c r="E2" s="61"/>
      <c r="F2" s="61"/>
      <c r="G2" s="61"/>
      <c r="H2" s="61"/>
    </row>
    <row r="3" spans="1:8" x14ac:dyDescent="0.2">
      <c r="A3" s="61"/>
      <c r="B3" s="61"/>
      <c r="C3" s="61"/>
      <c r="D3" s="61"/>
      <c r="E3" s="61"/>
      <c r="F3" s="61"/>
      <c r="G3" s="61"/>
      <c r="H3" s="61"/>
    </row>
    <row r="4" spans="1:8" ht="15.75" x14ac:dyDescent="0.25">
      <c r="A4" s="46"/>
      <c r="B4" s="46"/>
      <c r="C4" s="46"/>
      <c r="D4" s="46"/>
      <c r="E4" s="46"/>
      <c r="F4" s="46"/>
      <c r="G4" s="46"/>
    </row>
    <row r="5" spans="1:8" ht="99.75" x14ac:dyDescent="0.2">
      <c r="A5" s="8" t="s">
        <v>1</v>
      </c>
      <c r="B5" s="8" t="s">
        <v>196</v>
      </c>
      <c r="C5" s="8" t="s">
        <v>197</v>
      </c>
      <c r="D5" s="8" t="s">
        <v>198</v>
      </c>
      <c r="E5" s="8" t="s">
        <v>199</v>
      </c>
      <c r="F5" s="8" t="s">
        <v>200</v>
      </c>
      <c r="G5" s="8" t="s">
        <v>201</v>
      </c>
      <c r="H5" s="8" t="s">
        <v>202</v>
      </c>
    </row>
    <row r="6" spans="1:8" ht="28.5" x14ac:dyDescent="0.2">
      <c r="A6" s="8" t="s">
        <v>203</v>
      </c>
      <c r="B6" s="8">
        <v>861</v>
      </c>
      <c r="C6" s="8" t="s">
        <v>204</v>
      </c>
      <c r="D6" s="17">
        <f>D7+D8</f>
        <v>50000</v>
      </c>
      <c r="E6" s="17">
        <f>E7+E8</f>
        <v>0</v>
      </c>
      <c r="F6" s="47">
        <v>0</v>
      </c>
      <c r="G6" s="17">
        <f>G7+G8</f>
        <v>0</v>
      </c>
      <c r="H6" s="48">
        <v>0</v>
      </c>
    </row>
    <row r="7" spans="1:8" ht="45" x14ac:dyDescent="0.2">
      <c r="A7" s="49" t="s">
        <v>205</v>
      </c>
      <c r="B7" s="21">
        <v>861</v>
      </c>
      <c r="C7" s="49" t="s">
        <v>206</v>
      </c>
      <c r="D7" s="24">
        <v>50000</v>
      </c>
      <c r="E7" s="24"/>
      <c r="F7" s="50">
        <f t="shared" ref="F7:F11" si="0">E7/D7*100</f>
        <v>0</v>
      </c>
      <c r="G7" s="24">
        <v>0</v>
      </c>
      <c r="H7" s="51">
        <v>0</v>
      </c>
    </row>
    <row r="8" spans="1:8" ht="45" x14ac:dyDescent="0.2">
      <c r="A8" s="49" t="s">
        <v>207</v>
      </c>
      <c r="B8" s="21">
        <v>861</v>
      </c>
      <c r="C8" s="49" t="s">
        <v>208</v>
      </c>
      <c r="D8" s="24">
        <v>0</v>
      </c>
      <c r="E8" s="24"/>
      <c r="F8" s="50" t="e">
        <f t="shared" si="0"/>
        <v>#DIV/0!</v>
      </c>
      <c r="G8" s="24">
        <v>0</v>
      </c>
      <c r="H8" s="51">
        <v>0</v>
      </c>
    </row>
    <row r="9" spans="1:8" ht="28.5" x14ac:dyDescent="0.2">
      <c r="A9" s="52" t="s">
        <v>209</v>
      </c>
      <c r="B9" s="8">
        <v>861</v>
      </c>
      <c r="C9" s="52" t="s">
        <v>210</v>
      </c>
      <c r="D9" s="17">
        <f>D10+D11</f>
        <v>221827.59999999963</v>
      </c>
      <c r="E9" s="17">
        <f>E10+E11</f>
        <v>173012.5</v>
      </c>
      <c r="F9" s="53">
        <f t="shared" si="0"/>
        <v>77.994126970674657</v>
      </c>
      <c r="G9" s="17">
        <f>G10+G11</f>
        <v>50917</v>
      </c>
      <c r="H9" s="53">
        <f t="shared" ref="H9:H13" si="1">E9/G9*100</f>
        <v>339.7931928432547</v>
      </c>
    </row>
    <row r="10" spans="1:8" ht="30" x14ac:dyDescent="0.2">
      <c r="A10" s="49" t="s">
        <v>211</v>
      </c>
      <c r="B10" s="21">
        <v>861</v>
      </c>
      <c r="C10" s="49" t="s">
        <v>212</v>
      </c>
      <c r="D10" s="24">
        <v>-10403489.6</v>
      </c>
      <c r="E10" s="24">
        <v>-4724259.7</v>
      </c>
      <c r="F10" s="54">
        <f t="shared" si="0"/>
        <v>45.410337123805078</v>
      </c>
      <c r="G10" s="24">
        <v>-1289900.1000000001</v>
      </c>
      <c r="H10" s="54">
        <f t="shared" si="1"/>
        <v>366.25004525544267</v>
      </c>
    </row>
    <row r="11" spans="1:8" ht="30" x14ac:dyDescent="0.2">
      <c r="A11" s="49" t="s">
        <v>213</v>
      </c>
      <c r="B11" s="21">
        <v>861</v>
      </c>
      <c r="C11" s="49" t="s">
        <v>214</v>
      </c>
      <c r="D11" s="24">
        <v>10625317.199999999</v>
      </c>
      <c r="E11" s="24">
        <v>4897272.2</v>
      </c>
      <c r="F11" s="54">
        <f t="shared" si="0"/>
        <v>46.090597652934072</v>
      </c>
      <c r="G11" s="24">
        <v>1340817.1000000001</v>
      </c>
      <c r="H11" s="54">
        <f t="shared" si="1"/>
        <v>365.24535673060853</v>
      </c>
    </row>
    <row r="12" spans="1:8" ht="42.75" x14ac:dyDescent="0.2">
      <c r="A12" s="52" t="s">
        <v>215</v>
      </c>
      <c r="B12" s="8">
        <v>861</v>
      </c>
      <c r="C12" s="52" t="s">
        <v>216</v>
      </c>
      <c r="D12" s="17">
        <v>0</v>
      </c>
      <c r="E12" s="17">
        <v>0</v>
      </c>
      <c r="F12" s="54">
        <v>0</v>
      </c>
      <c r="G12" s="17">
        <v>0</v>
      </c>
      <c r="H12" s="53" t="e">
        <f t="shared" si="1"/>
        <v>#DIV/0!</v>
      </c>
    </row>
    <row r="13" spans="1:8" ht="42.75" x14ac:dyDescent="0.2">
      <c r="A13" s="52" t="s">
        <v>217</v>
      </c>
      <c r="B13" s="8">
        <v>861</v>
      </c>
      <c r="C13" s="52" t="s">
        <v>218</v>
      </c>
      <c r="D13" s="17">
        <v>0</v>
      </c>
      <c r="E13" s="17">
        <v>0</v>
      </c>
      <c r="F13" s="54">
        <v>0</v>
      </c>
      <c r="G13" s="17">
        <v>0</v>
      </c>
      <c r="H13" s="53" t="e">
        <f t="shared" si="1"/>
        <v>#DIV/0!</v>
      </c>
    </row>
    <row r="14" spans="1:8" ht="60" x14ac:dyDescent="0.2">
      <c r="A14" s="49" t="s">
        <v>219</v>
      </c>
      <c r="B14" s="21">
        <v>861</v>
      </c>
      <c r="C14" s="49" t="s">
        <v>220</v>
      </c>
      <c r="D14" s="24"/>
      <c r="E14" s="24"/>
      <c r="F14" s="54">
        <v>0</v>
      </c>
      <c r="G14" s="24"/>
      <c r="H14" s="54">
        <v>0</v>
      </c>
    </row>
    <row r="15" spans="1:8" ht="60" x14ac:dyDescent="0.2">
      <c r="A15" s="49" t="s">
        <v>221</v>
      </c>
      <c r="B15" s="21">
        <v>861</v>
      </c>
      <c r="C15" s="49" t="s">
        <v>222</v>
      </c>
      <c r="D15" s="24"/>
      <c r="E15" s="24"/>
      <c r="F15" s="54">
        <v>0</v>
      </c>
      <c r="G15" s="24"/>
      <c r="H15" s="54">
        <v>0</v>
      </c>
    </row>
    <row r="16" spans="1:8" ht="12.75" customHeight="1" x14ac:dyDescent="0.2">
      <c r="A16" s="62" t="s">
        <v>223</v>
      </c>
      <c r="B16" s="62"/>
      <c r="C16" s="62"/>
      <c r="D16" s="64">
        <f>D9+D6</f>
        <v>271827.59999999963</v>
      </c>
      <c r="E16" s="64">
        <f>E9+E6</f>
        <v>173012.5</v>
      </c>
      <c r="F16" s="63">
        <f>E16/D16*100</f>
        <v>63.647878287561767</v>
      </c>
      <c r="G16" s="64">
        <f>G9+G6</f>
        <v>50917</v>
      </c>
      <c r="H16" s="63">
        <f>E16/G16*100</f>
        <v>339.7931928432547</v>
      </c>
    </row>
    <row r="17" spans="1:8" ht="12.75" customHeight="1" x14ac:dyDescent="0.2">
      <c r="A17" s="62"/>
      <c r="B17" s="62"/>
      <c r="C17" s="62"/>
      <c r="D17" s="64"/>
      <c r="E17" s="64"/>
      <c r="F17" s="63"/>
      <c r="G17" s="64"/>
      <c r="H17" s="63"/>
    </row>
    <row r="20" spans="1:8" x14ac:dyDescent="0.2">
      <c r="E20" s="37"/>
    </row>
  </sheetData>
  <mergeCells count="7">
    <mergeCell ref="A1:H3"/>
    <mergeCell ref="A16:C17"/>
    <mergeCell ref="D16:D17"/>
    <mergeCell ref="E16:E17"/>
    <mergeCell ref="F16:F17"/>
    <mergeCell ref="G16:G17"/>
    <mergeCell ref="H16:H17"/>
  </mergeCells>
  <pageMargins left="0.7" right="0.7" top="0.75" bottom="0.75" header="0.3" footer="0.3"/>
  <pageSetup paperSize="9" scale="7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</vt:lpstr>
      <vt:lpstr>Источники фин-я дефицита</vt:lpstr>
      <vt:lpstr>Расходы!FIO</vt:lpstr>
      <vt:lpstr>Расходы!LAST_CELL</vt:lpstr>
      <vt:lpstr>Расходы!SIGN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Щербакова</dc:creator>
  <dc:description>POI HSSF rep:2.55.0.75</dc:description>
  <cp:lastModifiedBy>Оксана Леонова</cp:lastModifiedBy>
  <cp:revision>2</cp:revision>
  <cp:lastPrinted>2025-07-07T05:03:47Z</cp:lastPrinted>
  <dcterms:created xsi:type="dcterms:W3CDTF">2023-02-27T13:17:07Z</dcterms:created>
  <dcterms:modified xsi:type="dcterms:W3CDTF">2025-07-07T05:17:44Z</dcterms:modified>
</cp:coreProperties>
</file>