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оходы" sheetId="1" state="visible" r:id="rId1"/>
    <sheet name="Расходы" sheetId="2" state="visible" r:id="rId2"/>
    <sheet name="Источники фин-я дефицита" sheetId="3" state="visible" r:id="rId3"/>
  </sheets>
  <calcPr/>
</workbook>
</file>

<file path=xl/sharedStrings.xml><?xml version="1.0" encoding="utf-8"?>
<sst xmlns="http://schemas.openxmlformats.org/spreadsheetml/2006/main" count="216" uniqueCount="216">
  <si>
    <t xml:space="preserve">Сведения об исполнении доходов бюджета муниципального района «Белгородский район» Белгородской области 
за 1 квартал 2025 года в сравнении с запланированными значениями на соответствующий финансовый год и с соответствующим периодом прошлого года</t>
  </si>
  <si>
    <t xml:space="preserve">Код бюджетной классификации</t>
  </si>
  <si>
    <t xml:space="preserve">Наименование показателей</t>
  </si>
  <si>
    <t xml:space="preserve">Бюджетные назначения на 2025 г., тыс. руб.</t>
  </si>
  <si>
    <t xml:space="preserve">Фактическое исполнение за 1 квартал 2025 г., тыс. руб.</t>
  </si>
  <si>
    <t xml:space="preserve">% исполнения годового плана</t>
  </si>
  <si>
    <t xml:space="preserve">Фактическое исполнение за 1 квартал 2024 г., тыс. руб.</t>
  </si>
  <si>
    <t xml:space="preserve">Темпы роста
к соответствующему периоду прошлого года, %</t>
  </si>
  <si>
    <t xml:space="preserve">Доходы бюджета, всего</t>
  </si>
  <si>
    <t>1.00.00.00.0.00.0.000</t>
  </si>
  <si>
    <t xml:space="preserve">Налоговые и неналоговые доходы</t>
  </si>
  <si>
    <t>1.01.00.00.0.00.0.000</t>
  </si>
  <si>
    <t xml:space="preserve">Налоги на прибыль, доходы</t>
  </si>
  <si>
    <t>1.01.02.00.0.01.0.000</t>
  </si>
  <si>
    <t xml:space="preserve">Налог на доходы физических лиц</t>
  </si>
  <si>
    <t>1.03.00.00.0.00.0.000</t>
  </si>
  <si>
    <t xml:space="preserve">Налоги на товары (работы, услуги), реализуемые на территории Российской Федерации</t>
  </si>
  <si>
    <t>1.03.02.00.0.01.0.000</t>
  </si>
  <si>
    <t xml:space="preserve">Акцизы по подакцизным товарам (продукции), производимым на территории Российской Федерации</t>
  </si>
  <si>
    <t>1.05.00.00.0.00.0.000</t>
  </si>
  <si>
    <t xml:space="preserve">Налоги на совокупный доход</t>
  </si>
  <si>
    <t>1.05.01.00.0.01.0.000</t>
  </si>
  <si>
    <t xml:space="preserve">Налог, взимаемый в связи с применением упрощенной системы налогообложения</t>
  </si>
  <si>
    <t>1.05.02.00.0.02.0.000</t>
  </si>
  <si>
    <t xml:space="preserve">Единый налог на вмененный доход для отдельных видов деятельности</t>
  </si>
  <si>
    <t>1.05.03.00.0.01.0.000</t>
  </si>
  <si>
    <t xml:space="preserve">Единый сельскохозяйственный налог</t>
  </si>
  <si>
    <t>1.05.04.00.0.02.0.000</t>
  </si>
  <si>
    <t xml:space="preserve">Налог, взимаемый в связи 
с применением патентной системы налогообложения</t>
  </si>
  <si>
    <t>1.08.00.00.0.00.0.000</t>
  </si>
  <si>
    <t xml:space="preserve">Государственная пошлина</t>
  </si>
  <si>
    <t>1.09.00.00.0.00.0.000</t>
  </si>
  <si>
    <t xml:space="preserve">Задолженность и перерасчеты по отмененным налогам, сборам и иным обязательным платежам</t>
  </si>
  <si>
    <t>1.11.00.00.0.00.0.000</t>
  </si>
  <si>
    <t xml:space="preserve">Доходы от использования имущества, находящегося в государственной и муниципальной собственности</t>
  </si>
  <si>
    <t>1.11.03.00.0.00.0.000</t>
  </si>
  <si>
    <t xml:space="preserve">Проценты, полученные от предоставления бюджетных кредитов внутри страны</t>
  </si>
  <si>
    <t>1.11.05.00.0.00.0.000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</si>
  <si>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</si>
  <si>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1.11.09.00.0.00.0.000</t>
  </si>
  <si>
    <t xml:space="preserve"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</si>
  <si>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</si>
  <si>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 xml:space="preserve">Платежи при пользовании природными ресурсами</t>
  </si>
  <si>
    <t>1.13.00.00.0.00.0.000</t>
  </si>
  <si>
    <t xml:space="preserve"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</si>
  <si>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</si>
  <si>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</si>
  <si>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</si>
  <si>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 xml:space="preserve">Штрафы, санкции, возмещение ущерба</t>
  </si>
  <si>
    <t>1.17.00.00.0.00.0.000</t>
  </si>
  <si>
    <t xml:space="preserve">Прочие неналоговые доходы</t>
  </si>
  <si>
    <t>1.18.00.00.0.00.0.000</t>
  </si>
  <si>
    <t xml:space="preserve">Поступления (перечисления) 
по урегулированию расчетов между бюджетами бюджетной системы Российской Федерации
</t>
  </si>
  <si>
    <t>2.00.00.00.0.00.0.000</t>
  </si>
  <si>
    <t xml:space="preserve">Безвозмездные поступления</t>
  </si>
  <si>
    <t>2.02.00.00.0.00.0.000</t>
  </si>
  <si>
    <t xml:space="preserve">Безвозмездные поступления от других бюджетов бюджетной системы Российской Федерации</t>
  </si>
  <si>
    <t>2.02.01.00.0.00.0.000</t>
  </si>
  <si>
    <t xml:space="preserve">Дотации бюджетам субъектов Российской Федерации 
и муниципальных образований</t>
  </si>
  <si>
    <t>2.02.02.00.0.00.0.000</t>
  </si>
  <si>
    <t xml:space="preserve">Субсидии бюджетам бюджетной системы Российской Федерации (межбюджетные субсидии)</t>
  </si>
  <si>
    <t>2.02.03.00.0.00.0.000</t>
  </si>
  <si>
    <t xml:space="preserve">Субвенции бюджетам субъектов Российской Федерации 
и муниципальных образований</t>
  </si>
  <si>
    <t>2.02.04.00.0.00.0.000</t>
  </si>
  <si>
    <t xml:space="preserve">Иные межбюджетные трансферты</t>
  </si>
  <si>
    <t>2.18.00.00.0.00.0.000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</si>
  <si>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</si>
  <si>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2.19.00.00.0.00.0.000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</si>
  <si>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</si>
  <si>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1 квартал 2025 года в сравнении с запланированными значениями на соответствующий финансовый год</t>
  </si>
  <si>
    <t>КФСР</t>
  </si>
  <si>
    <t xml:space="preserve">Наименование КФСР</t>
  </si>
  <si>
    <t xml:space="preserve">Расходы бюджета, всего</t>
  </si>
  <si>
    <t>0100</t>
  </si>
  <si>
    <t xml:space="preserve">Общегосударственные вопросы</t>
  </si>
  <si>
    <t>0104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</si>
  <si>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</si>
  <si>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</si>
  <si>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Судебная система</t>
  </si>
  <si>
    <t>0106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</si>
  <si>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</si>
  <si>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</si>
  <si>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Обеспечение проведения выборов и референдумов</t>
  </si>
  <si>
    <t>0111</t>
  </si>
  <si>
    <t xml:space="preserve">Резервные фонды</t>
  </si>
  <si>
    <t>0113</t>
  </si>
  <si>
    <t xml:space="preserve">Другие общегосударственные вопросы</t>
  </si>
  <si>
    <t>0200</t>
  </si>
  <si>
    <t xml:space="preserve">Национальная оборона</t>
  </si>
  <si>
    <t>0203</t>
  </si>
  <si>
    <t xml:space="preserve">Мобилизационная и вневойсковая  подготовка </t>
  </si>
  <si>
    <t>0204</t>
  </si>
  <si>
    <t xml:space="preserve"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</si>
  <si>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</si>
  <si>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</si>
  <si>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</si>
  <si>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 xml:space="preserve">Органы юстиции</t>
  </si>
  <si>
    <t>0310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</si>
  <si>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</si>
  <si>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0314</t>
  </si>
  <si>
    <t xml:space="preserve">Другие вопросы в области национальной безопасности и правоохранительной деятельности</t>
  </si>
  <si>
    <t>0400</t>
  </si>
  <si>
    <t xml:space="preserve">Национальная экономика</t>
  </si>
  <si>
    <t>0401</t>
  </si>
  <si>
    <t xml:space="preserve">Общеэкономические вопросы</t>
  </si>
  <si>
    <t>0405</t>
  </si>
  <si>
    <t xml:space="preserve">Сельское хозяйство и рыболовство</t>
  </si>
  <si>
    <t>0408</t>
  </si>
  <si>
    <t>Транспорт</t>
  </si>
  <si>
    <t>0409</t>
  </si>
  <si>
    <t xml:space="preserve">Дорожное хозяйство (дорожные фонды)</t>
  </si>
  <si>
    <t>0412</t>
  </si>
  <si>
    <t xml:space="preserve"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</si>
  <si>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</si>
  <si>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</si>
  <si>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</si>
  <si>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 xml:space="preserve">Жилищное хозяйство</t>
  </si>
  <si>
    <t>0502</t>
  </si>
  <si>
    <t xml:space="preserve">Коммунальное хозяйство</t>
  </si>
  <si>
    <t>0503</t>
  </si>
  <si>
    <t>Благоустройство</t>
  </si>
  <si>
    <t>0600</t>
  </si>
  <si>
    <t xml:space="preserve">Охрана окружающей среды</t>
  </si>
  <si>
    <t>0603</t>
  </si>
  <si>
    <t xml:space="preserve">Охрана объектов растительного и животного мира и среды их обитания</t>
  </si>
  <si>
    <t>0605</t>
  </si>
  <si>
    <t xml:space="preserve">Другие вопросы в области охраны окружающей среды</t>
  </si>
  <si>
    <t>0700</t>
  </si>
  <si>
    <t xml:space="preserve">Образование </t>
  </si>
  <si>
    <t>0701</t>
  </si>
  <si>
    <t xml:space="preserve">Дошкольное образование</t>
  </si>
  <si>
    <t>0702</t>
  </si>
  <si>
    <t xml:space="preserve">Общее образование</t>
  </si>
  <si>
    <t>0703</t>
  </si>
  <si>
    <t xml:space="preserve">Дополнительное образование детей</t>
  </si>
  <si>
    <t>0705</t>
  </si>
  <si>
    <t xml:space="preserve">Профессиональная подготовка, переподготовка и повышение квалификации</t>
  </si>
  <si>
    <t>0707</t>
  </si>
  <si>
    <t xml:space="preserve">Молодежная политика</t>
  </si>
  <si>
    <t>0709</t>
  </si>
  <si>
    <t xml:space="preserve">Другие вопросы в области образования</t>
  </si>
  <si>
    <t>0800</t>
  </si>
  <si>
    <t xml:space="preserve">Культура и киноматография</t>
  </si>
  <si>
    <t>0801</t>
  </si>
  <si>
    <t>Культура</t>
  </si>
  <si>
    <t>0804</t>
  </si>
  <si>
    <t xml:space="preserve">Другие вопросы в области культуры, кинематографии</t>
  </si>
  <si>
    <t>0900</t>
  </si>
  <si>
    <t xml:space="preserve">Здравоохранение </t>
  </si>
  <si>
    <t>0901</t>
  </si>
  <si>
    <t xml:space="preserve">Стационарная медицинская помощь</t>
  </si>
  <si>
    <t>0902</t>
  </si>
  <si>
    <t xml:space="preserve">Амбулаторная помощь</t>
  </si>
  <si>
    <t>0909</t>
  </si>
  <si>
    <t xml:space="preserve">Другие вопросы в области здравоохранения</t>
  </si>
  <si>
    <t>1000</t>
  </si>
  <si>
    <t xml:space="preserve">Социальная политика </t>
  </si>
  <si>
    <t>1001</t>
  </si>
  <si>
    <t xml:space="preserve">Пенсионное обеспечение</t>
  </si>
  <si>
    <t>1002</t>
  </si>
  <si>
    <t xml:space="preserve">Социальное обслуживание населения</t>
  </si>
  <si>
    <t>1003</t>
  </si>
  <si>
    <t xml:space="preserve">Социальное обеспечение населения</t>
  </si>
  <si>
    <t>1004</t>
  </si>
  <si>
    <t xml:space="preserve">Охрана семьи и детства</t>
  </si>
  <si>
    <t>1006</t>
  </si>
  <si>
    <t xml:space="preserve">Другие вопросы в области социальной политики</t>
  </si>
  <si>
    <t>1100</t>
  </si>
  <si>
    <t xml:space="preserve">Физическая культура и спорт</t>
  </si>
  <si>
    <t>1101</t>
  </si>
  <si>
    <t xml:space="preserve">Физическая культура</t>
  </si>
  <si>
    <t>1102</t>
  </si>
  <si>
    <t xml:space="preserve">Массовый спорт</t>
  </si>
  <si>
    <t>1103</t>
  </si>
  <si>
    <t xml:space="preserve">Спорт высших достижений</t>
  </si>
  <si>
    <t>1105</t>
  </si>
  <si>
    <t xml:space="preserve">Другие вопросы в области физической культуры и спорта</t>
  </si>
  <si>
    <t>1200</t>
  </si>
  <si>
    <t xml:space="preserve">Средства массовой информации</t>
  </si>
  <si>
    <t>1202</t>
  </si>
  <si>
    <t xml:space="preserve">Периодическая печать и издательства</t>
  </si>
  <si>
    <t>1204</t>
  </si>
  <si>
    <t xml:space="preserve">Другие вопросы в области средств массовой информации</t>
  </si>
  <si>
    <t>1300</t>
  </si>
  <si>
    <t xml:space="preserve">Обслуживание государственного (муниципального) долга</t>
  </si>
  <si>
    <t>1301</t>
  </si>
  <si>
    <t xml:space="preserve">Обслуживание государственного (муниципального) внутреннего долга</t>
  </si>
  <si>
    <t>1400</t>
  </si>
  <si>
    <t xml:space="preserve">Межбюджетные трансферты общего характера бюджетам бюджетной системы Российской Федерации</t>
  </si>
  <si>
    <t>1401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</si>
  <si>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</si>
  <si>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БЮДЖЕТНЫЕ АССИГНОВАНИЯ ПО ИСТОЧНИКАМ ДЕФИЦИТА БЮДЖЕТА МУНИЦИПАЛЬНОГО РАЙОНА "БЕЛГОРОДСКИЙ РАЙОН" БЕЛГОРОДСКОЙ ОБЛАСТИ ЗА 1 КВАРТАЛ 2025 ГОДА В СРАВНЕНИИ С СООТВЕТСТВУЮЩИМ ПЕРИОДОМ ПРОШЛОГО ГОДА</t>
  </si>
  <si>
    <t xml:space="preserve">Код главного администратора источников внутреннего финансирования дефицита районного бюджета</t>
  </si>
  <si>
    <t xml:space="preserve">Наименование кода группы, подгруппы, статьи, вида источника внутреннего финансирования дефицита бюджета</t>
  </si>
  <si>
    <t xml:space="preserve">Темпы роста к соответствующему периоду прошлого года, %</t>
  </si>
  <si>
    <t xml:space="preserve">Всего средств, направленных на покрытие дефицита</t>
  </si>
  <si>
    <t xml:space="preserve">01 02 00 00 00 0000 00</t>
  </si>
  <si>
    <t xml:space="preserve">Кредиты кредитных организаций в валюте Российской Федерации</t>
  </si>
  <si>
    <t xml:space="preserve">01 02 00 00 00 0000 700</t>
  </si>
  <si>
    <t xml:space="preserve">Получение кредитов от кредитных организаций в валюте Российской Федерации</t>
  </si>
  <si>
    <t xml:space="preserve">01 02 00 00 00 0000 800</t>
  </si>
  <si>
    <t xml:space="preserve">Погашение кредитов, предоставленных кредитными организациями в валюте Российской Федерации</t>
  </si>
  <si>
    <t xml:space="preserve">01 00 00 00 00 0000 000</t>
  </si>
  <si>
    <t xml:space="preserve">Изменение остатков средств на счетах по учету средств бюджетов</t>
  </si>
  <si>
    <t xml:space="preserve">01 05 00 00 00 0000 500</t>
  </si>
  <si>
    <t xml:space="preserve">Увеличение остатков средств бюджетов</t>
  </si>
  <si>
    <t xml:space="preserve">01 05 00 00 00 0000 600</t>
  </si>
  <si>
    <t xml:space="preserve">Уменьшение остатков средств бюджетов</t>
  </si>
  <si>
    <t xml:space="preserve">01 06 00 00 00 0000 000</t>
  </si>
  <si>
    <t xml:space="preserve">Иные источники внутреннего финансирования дефицитов бюджетов</t>
  </si>
  <si>
    <t xml:space="preserve">01 06 05 00 00 0000 000</t>
  </si>
  <si>
    <t xml:space="preserve">Бюджетные кредиты, предоставленные внутри страны в валюте Российской Федерации</t>
  </si>
  <si>
    <t xml:space="preserve">01 06 05 02 05 0000 540</t>
  </si>
  <si>
    <t xml:space="preserve"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</si>
  <si>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01 06 05 02 05 0000 640</t>
  </si>
  <si>
    <t xml:space="preserve"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</si>
</sst>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0.0"/>
  </numFmts>
  <fonts count="14">
    <font>
      <sz val="11.000000"/>
      <color theme="1"/>
      <name val="Calibri"/>
      <scheme val="minor"/>
    </font>
    <font>
      <sz val="11.000000"/>
      <color indexed="64"/>
      <name val="Calibri"/>
      <scheme val="minor"/>
    </font>
    <font>
      <sz val="11.000000"/>
      <name val="Calibri"/>
      <scheme val="minor"/>
    </font>
    <font>
      <b/>
      <sz val="12.000000"/>
      <color theme="1"/>
      <name val="Times New Roman"/>
    </font>
    <font>
      <b/>
      <sz val="12.000000"/>
      <name val="Times New Roman"/>
    </font>
    <font>
      <b/>
      <sz val="11.000000"/>
      <color indexed="64"/>
      <name val="Times New Roman"/>
    </font>
    <font>
      <b/>
      <sz val="11.000000"/>
      <name val="Times New Roman"/>
    </font>
    <font>
      <b/>
      <sz val="11.000000"/>
      <color theme="1"/>
      <name val="Times New Roman"/>
    </font>
    <font>
      <sz val="11.000000"/>
      <color indexed="64"/>
      <name val="Times New Roman"/>
    </font>
    <font>
      <sz val="11.000000"/>
      <name val="Times New Roman"/>
    </font>
    <font>
      <sz val="11.000000"/>
      <color theme="1"/>
      <name val="Times New Roman"/>
    </font>
    <font>
      <b/>
      <sz val="11.000000"/>
      <color indexed="2"/>
      <name val="Times New Roman"/>
    </font>
    <font>
      <b/>
      <sz val="12.000000"/>
      <color indexed="64"/>
      <name val="Times New Roman"/>
    </font>
    <font>
      <b/>
      <sz val="10.000000"/>
      <color indexed="64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9">
    <xf fontId="0" fillId="0" borderId="0" numFmtId="0" xfId="0"/>
    <xf fontId="0" fillId="0" borderId="0" numFmtId="0" xfId="0" applyAlignment="1">
      <alignment vertical="top"/>
    </xf>
    <xf fontId="2" fillId="0" borderId="0" numFmtId="0" xfId="0" applyFont="1"/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 vertical="top" wrapText="1"/>
    </xf>
    <xf fontId="5" fillId="0" borderId="2" numFmtId="0" xfId="0" applyFont="1" applyBorder="1" applyAlignment="1">
      <alignment horizontal="center" vertical="center" wrapText="1"/>
    </xf>
    <xf fontId="6" fillId="0" borderId="2" numFmtId="49" xfId="0" applyNumberFormat="1" applyFont="1" applyBorder="1" applyAlignment="1" applyProtection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5" fillId="0" borderId="2" numFmtId="160" xfId="1" applyNumberFormat="1" applyFont="1" applyBorder="1" applyAlignment="1">
      <alignment horizontal="center" vertical="center" wrapText="1"/>
    </xf>
    <xf fontId="5" fillId="0" borderId="2" numFmtId="0" xfId="1" applyFont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 wrapText="1"/>
    </xf>
    <xf fontId="5" fillId="2" borderId="2" numFmtId="160" xfId="0" applyNumberFormat="1" applyFont="1" applyFill="1" applyBorder="1" applyAlignment="1">
      <alignment horizontal="center" vertical="center" wrapText="1"/>
    </xf>
    <xf fontId="5" fillId="2" borderId="2" numFmtId="160" xfId="0" applyNumberFormat="1" applyFont="1" applyFill="1" applyBorder="1" applyAlignment="1">
      <alignment horizontal="center" vertical="center"/>
    </xf>
    <xf fontId="7" fillId="2" borderId="2" numFmtId="160" xfId="0" applyNumberFormat="1" applyFont="1" applyFill="1" applyBorder="1" applyAlignment="1">
      <alignment horizontal="center" vertical="center"/>
    </xf>
    <xf fontId="0" fillId="0" borderId="0" numFmtId="160" xfId="0" applyNumberFormat="1"/>
    <xf fontId="5" fillId="0" borderId="2" numFmtId="160" xfId="0" applyNumberFormat="1" applyFont="1" applyBorder="1" applyAlignment="1">
      <alignment horizontal="center" vertical="center" wrapText="1"/>
    </xf>
    <xf fontId="5" fillId="0" borderId="2" numFmtId="160" xfId="0" applyNumberFormat="1" applyFont="1" applyBorder="1" applyAlignment="1">
      <alignment horizontal="center" vertical="center"/>
    </xf>
    <xf fontId="6" fillId="0" borderId="2" numFmtId="160" xfId="0" applyNumberFormat="1" applyFont="1" applyBorder="1" applyAlignment="1">
      <alignment horizontal="center" vertical="center" wrapText="1"/>
    </xf>
    <xf fontId="7" fillId="0" borderId="2" numFmtId="160" xfId="0" applyNumberFormat="1" applyFont="1" applyBorder="1" applyAlignment="1">
      <alignment horizontal="center" vertical="center"/>
    </xf>
    <xf fontId="0" fillId="0" borderId="0" numFmtId="161" xfId="0" applyNumberFormat="1"/>
    <xf fontId="0" fillId="0" borderId="0" numFmtId="49" xfId="0" applyNumberFormat="1"/>
    <xf fontId="8" fillId="0" borderId="2" numFmtId="0" xfId="0" applyFont="1" applyBorder="1" applyAlignment="1">
      <alignment horizontal="center" vertical="center" wrapText="1"/>
    </xf>
    <xf fontId="8" fillId="0" borderId="2" numFmtId="160" xfId="0" applyNumberFormat="1" applyFont="1" applyBorder="1" applyAlignment="1">
      <alignment horizontal="center" vertical="center" wrapText="1"/>
    </xf>
    <xf fontId="8" fillId="0" borderId="2" numFmtId="160" xfId="0" applyNumberFormat="1" applyFont="1" applyBorder="1" applyAlignment="1">
      <alignment horizontal="center" vertical="center"/>
    </xf>
    <xf fontId="9" fillId="0" borderId="2" numFmtId="160" xfId="0" applyNumberFormat="1" applyFont="1" applyBorder="1" applyAlignment="1">
      <alignment horizontal="center" vertical="center" wrapText="1"/>
    </xf>
    <xf fontId="10" fillId="0" borderId="2" numFmtId="160" xfId="0" applyNumberFormat="1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 wrapText="1"/>
    </xf>
    <xf fontId="6" fillId="0" borderId="5" numFmtId="160" xfId="0" applyNumberFormat="1" applyFont="1" applyBorder="1" applyAlignment="1">
      <alignment horizontal="center" vertical="center" wrapText="1"/>
    </xf>
    <xf fontId="5" fillId="0" borderId="5" numFmtId="160" xfId="0" applyNumberFormat="1" applyFont="1" applyBorder="1" applyAlignment="1">
      <alignment horizontal="center" vertical="center"/>
    </xf>
    <xf fontId="7" fillId="0" borderId="5" numFmtId="160" xfId="0" applyNumberFormat="1" applyFont="1" applyBorder="1" applyAlignment="1">
      <alignment horizontal="center" vertical="center"/>
    </xf>
    <xf fontId="6" fillId="0" borderId="2" numFmtId="160" xfId="0" applyNumberFormat="1" applyFont="1" applyBorder="1" applyAlignment="1">
      <alignment horizontal="center" vertical="center"/>
    </xf>
    <xf fontId="6" fillId="0" borderId="5" numFmtId="160" xfId="0" applyNumberFormat="1" applyFont="1" applyBorder="1" applyAlignment="1">
      <alignment horizontal="center" vertical="center"/>
    </xf>
    <xf fontId="11" fillId="0" borderId="2" numFmtId="160" xfId="0" applyNumberFormat="1" applyFont="1" applyBorder="1" applyAlignment="1">
      <alignment horizontal="center" vertical="center"/>
    </xf>
    <xf fontId="12" fillId="0" borderId="0" numFmtId="0" xfId="1" applyFont="1" applyAlignment="1">
      <alignment horizontal="center" vertical="center" wrapText="1"/>
    </xf>
    <xf fontId="13" fillId="0" borderId="0" numFmtId="0" xfId="1" applyFont="1" applyAlignment="1">
      <alignment horizontal="center" vertical="center" wrapText="1"/>
    </xf>
    <xf fontId="6" fillId="2" borderId="3" numFmtId="49" xfId="0" applyNumberFormat="1" applyFont="1" applyFill="1" applyBorder="1" applyAlignment="1" applyProtection="1">
      <alignment horizontal="center" vertical="center"/>
    </xf>
    <xf fontId="6" fillId="2" borderId="4" numFmtId="49" xfId="0" applyNumberFormat="1" applyFont="1" applyFill="1" applyBorder="1" applyAlignment="1" applyProtection="1">
      <alignment horizontal="center" vertical="center"/>
    </xf>
    <xf fontId="6" fillId="2" borderId="2" numFmtId="160" xfId="0" applyNumberFormat="1" applyFont="1" applyFill="1" applyBorder="1" applyAlignment="1" applyProtection="1">
      <alignment horizontal="center" vertical="center"/>
    </xf>
    <xf fontId="6" fillId="2" borderId="2" numFmtId="161" xfId="0" applyNumberFormat="1" applyFont="1" applyFill="1" applyBorder="1" applyAlignment="1">
      <alignment horizontal="center" vertical="center"/>
    </xf>
    <xf fontId="6" fillId="0" borderId="2" numFmtId="160" xfId="0" applyNumberFormat="1" applyFont="1" applyBorder="1" applyAlignment="1" applyProtection="1">
      <alignment horizontal="center" vertical="center" wrapText="1"/>
    </xf>
    <xf fontId="6" fillId="0" borderId="2" numFmtId="2" xfId="0" applyNumberFormat="1" applyFont="1" applyBorder="1" applyAlignment="1">
      <alignment horizontal="center" vertical="center"/>
    </xf>
    <xf fontId="6" fillId="0" borderId="2" numFmtId="161" xfId="0" applyNumberFormat="1" applyFont="1" applyBorder="1" applyAlignment="1">
      <alignment horizontal="center" vertical="center"/>
    </xf>
    <xf fontId="9" fillId="0" borderId="2" numFmtId="49" xfId="0" applyNumberFormat="1" applyFont="1" applyBorder="1" applyAlignment="1" applyProtection="1">
      <alignment horizontal="center" vertical="center" wrapText="1"/>
    </xf>
    <xf fontId="9" fillId="0" borderId="2" numFmtId="160" xfId="0" applyNumberFormat="1" applyFont="1" applyBorder="1" applyAlignment="1" applyProtection="1">
      <alignment horizontal="center" vertical="center" wrapText="1"/>
    </xf>
    <xf fontId="9" fillId="0" borderId="2" numFmtId="161" xfId="0" applyNumberFormat="1" applyFont="1" applyBorder="1" applyAlignment="1">
      <alignment horizontal="center" vertical="center"/>
    </xf>
    <xf fontId="9" fillId="0" borderId="2" numFmtId="2" xfId="0" applyNumberFormat="1" applyFont="1" applyBorder="1" applyAlignment="1">
      <alignment horizontal="center" vertical="center"/>
    </xf>
    <xf fontId="8" fillId="0" borderId="2" numFmtId="0" xfId="1" applyFont="1" applyBorder="1" applyAlignment="1">
      <alignment horizontal="center" vertical="center" wrapText="1"/>
    </xf>
    <xf fontId="12" fillId="0" borderId="0" numFmtId="0" xfId="0" applyFont="1" applyAlignment="1">
      <alignment horizontal="center" wrapText="1"/>
    </xf>
    <xf fontId="12" fillId="0" borderId="6" numFmtId="0" xfId="0" applyFont="1" applyBorder="1" applyAlignment="1">
      <alignment horizontal="right" wrapText="1"/>
    </xf>
    <xf fontId="5" fillId="0" borderId="3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7" fillId="0" borderId="2" numFmtId="161" xfId="0" applyNumberFormat="1" applyFont="1" applyBorder="1" applyAlignment="1">
      <alignment horizontal="center" vertical="center"/>
    </xf>
    <xf fontId="10" fillId="0" borderId="2" numFmtId="161" xfId="0" applyNumberFormat="1" applyFont="1" applyBorder="1" applyAlignment="1">
      <alignment horizontal="center" vertical="center"/>
    </xf>
    <xf fontId="8" fillId="0" borderId="2" numFmtId="0" xfId="0" applyFont="1" applyBorder="1" applyAlignment="1">
      <alignment vertical="center" wrapText="1"/>
    </xf>
    <xf fontId="5" fillId="0" borderId="2" numFmtId="0" xfId="0" applyFont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9" zoomScale="100" workbookViewId="0">
      <selection activeCell="D27" activeCellId="0" sqref="D27"/>
    </sheetView>
  </sheetViews>
  <sheetFormatPr defaultRowHeight="14.25"/>
  <cols>
    <col customWidth="1" min="1" max="1" width="21"/>
    <col customWidth="1" min="2" max="2" style="1" width="45.42578125"/>
    <col customWidth="1" min="3" max="3" width="18.28515625"/>
    <col customWidth="1" min="4" max="4" width="17.7109375"/>
    <col customWidth="1" min="5" max="5" width="17.5703125"/>
    <col customWidth="1" min="6" max="6" style="2" width="16.5703125"/>
    <col customWidth="1" min="7" max="7" width="21"/>
  </cols>
  <sheetData>
    <row r="1" ht="60.75" customHeight="1">
      <c r="A1" s="3" t="s">
        <v>0</v>
      </c>
      <c r="B1" s="3"/>
      <c r="C1" s="3"/>
      <c r="D1" s="3"/>
      <c r="E1" s="3"/>
      <c r="F1" s="3"/>
      <c r="G1" s="3"/>
    </row>
    <row r="2" ht="15">
      <c r="A2" s="4"/>
      <c r="B2" s="4"/>
      <c r="C2" s="4"/>
      <c r="D2" s="4"/>
      <c r="E2" s="4"/>
      <c r="F2" s="5"/>
      <c r="G2" s="6"/>
    </row>
    <row r="3" ht="96" customHeight="1">
      <c r="A3" s="7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1" t="s">
        <v>7</v>
      </c>
    </row>
    <row r="4" ht="24" customHeight="1">
      <c r="A4" s="12" t="s">
        <v>8</v>
      </c>
      <c r="B4" s="13"/>
      <c r="C4" s="14">
        <f>C5+C27</f>
        <v>9929295.0999999996</v>
      </c>
      <c r="D4" s="14">
        <f>D5+D27</f>
        <v>2095057.2000000002</v>
      </c>
      <c r="E4" s="15">
        <f t="shared" ref="E4:E11" si="0">D4/C4*100</f>
        <v>21.099757625292053</v>
      </c>
      <c r="F4" s="14">
        <f>F5+F27</f>
        <v>1320504.0999999999</v>
      </c>
      <c r="G4" s="16">
        <f t="shared" ref="G4:G14" si="1">D4/F4*100</f>
        <v>158.65586483222586</v>
      </c>
      <c r="H4" s="17"/>
    </row>
    <row r="5" ht="28.5">
      <c r="A5" s="7" t="s">
        <v>9</v>
      </c>
      <c r="B5" s="7" t="s">
        <v>10</v>
      </c>
      <c r="C5" s="18">
        <f>C6+C8+C10+C15+C17+C21+C22+C23+C24+C25+C16</f>
        <v>2286631</v>
      </c>
      <c r="D5" s="18">
        <f>D6+D8+D10+D15+D17+D21+D22+D23+D24+D25+D16+D26</f>
        <v>429775.40000000002</v>
      </c>
      <c r="E5" s="19">
        <f t="shared" si="0"/>
        <v>18.795135725877941</v>
      </c>
      <c r="F5" s="20">
        <f>F6+F8+F10+F15+F17+F21+F22+F23+F24+F25+F16+F26</f>
        <v>412548.39999999997</v>
      </c>
      <c r="G5" s="21">
        <f t="shared" si="1"/>
        <v>104.17575246928604</v>
      </c>
      <c r="H5" s="22"/>
      <c r="I5" s="23"/>
    </row>
    <row r="6" ht="28.5">
      <c r="A6" s="7" t="s">
        <v>11</v>
      </c>
      <c r="B6" s="7" t="s">
        <v>12</v>
      </c>
      <c r="C6" s="18">
        <f>C7</f>
        <v>1961565</v>
      </c>
      <c r="D6" s="18">
        <f>D7</f>
        <v>325620.29999999999</v>
      </c>
      <c r="E6" s="19">
        <f t="shared" si="0"/>
        <v>16.600025999648242</v>
      </c>
      <c r="F6" s="20">
        <f>F7</f>
        <v>341103.79999999999</v>
      </c>
      <c r="G6" s="21">
        <f t="shared" si="1"/>
        <v>95.460765901757753</v>
      </c>
      <c r="H6" s="22"/>
    </row>
    <row r="7">
      <c r="A7" s="24" t="s">
        <v>13</v>
      </c>
      <c r="B7" s="24" t="s">
        <v>14</v>
      </c>
      <c r="C7" s="25">
        <v>1961565</v>
      </c>
      <c r="D7" s="25">
        <v>325620.29999999999</v>
      </c>
      <c r="E7" s="26">
        <f t="shared" si="0"/>
        <v>16.600025999648242</v>
      </c>
      <c r="F7" s="27">
        <v>341103.79999999999</v>
      </c>
      <c r="G7" s="28">
        <f t="shared" si="1"/>
        <v>95.460765901757753</v>
      </c>
      <c r="H7" s="22"/>
    </row>
    <row r="8" ht="42.75">
      <c r="A8" s="7" t="s">
        <v>15</v>
      </c>
      <c r="B8" s="7" t="s">
        <v>16</v>
      </c>
      <c r="C8" s="18">
        <f>C9</f>
        <v>94280</v>
      </c>
      <c r="D8" s="18">
        <f>D9</f>
        <v>22651.5</v>
      </c>
      <c r="E8" s="19">
        <f t="shared" si="0"/>
        <v>24.025774289350871</v>
      </c>
      <c r="F8" s="20">
        <f>F9</f>
        <v>21752.400000000001</v>
      </c>
      <c r="G8" s="21">
        <f t="shared" si="1"/>
        <v>104.13333701108843</v>
      </c>
      <c r="H8" s="22"/>
    </row>
    <row r="9" ht="42.75">
      <c r="A9" s="24" t="s">
        <v>17</v>
      </c>
      <c r="B9" s="24" t="s">
        <v>18</v>
      </c>
      <c r="C9" s="25">
        <v>94280</v>
      </c>
      <c r="D9" s="25">
        <v>22651.5</v>
      </c>
      <c r="E9" s="26">
        <f t="shared" si="0"/>
        <v>24.025774289350871</v>
      </c>
      <c r="F9" s="27">
        <v>21752.400000000001</v>
      </c>
      <c r="G9" s="28">
        <f t="shared" si="1"/>
        <v>104.13333701108843</v>
      </c>
      <c r="H9" s="22"/>
    </row>
    <row r="10" ht="28.5">
      <c r="A10" s="7" t="s">
        <v>19</v>
      </c>
      <c r="B10" s="7" t="s">
        <v>20</v>
      </c>
      <c r="C10" s="18">
        <f>C11+C12+C13+C14</f>
        <v>99855</v>
      </c>
      <c r="D10" s="18">
        <f>D11+D12+D13+D14</f>
        <v>36803.699999999997</v>
      </c>
      <c r="E10" s="19">
        <f t="shared" si="0"/>
        <v>36.857142857142854</v>
      </c>
      <c r="F10" s="20">
        <f>F11+F12+F13+F14</f>
        <v>25586.5</v>
      </c>
      <c r="G10" s="21">
        <f t="shared" si="1"/>
        <v>143.84030641158424</v>
      </c>
      <c r="H10" s="22"/>
    </row>
    <row r="11" ht="28.5">
      <c r="A11" s="24" t="s">
        <v>21</v>
      </c>
      <c r="B11" s="24" t="s">
        <v>22</v>
      </c>
      <c r="C11" s="25">
        <v>0</v>
      </c>
      <c r="D11" s="27">
        <v>0</v>
      </c>
      <c r="E11" s="26" t="e">
        <f t="shared" si="0"/>
        <v>#DIV/0!</v>
      </c>
      <c r="F11" s="27">
        <v>859.10000000000002</v>
      </c>
      <c r="G11" s="28">
        <v>0</v>
      </c>
      <c r="H11" s="22"/>
    </row>
    <row r="12" ht="28.5">
      <c r="A12" s="24" t="s">
        <v>23</v>
      </c>
      <c r="B12" s="24" t="s">
        <v>24</v>
      </c>
      <c r="C12" s="25">
        <v>0</v>
      </c>
      <c r="D12" s="25">
        <v>45.700000000000003</v>
      </c>
      <c r="E12" s="26">
        <v>0</v>
      </c>
      <c r="F12" s="27">
        <v>24.399999999999999</v>
      </c>
      <c r="G12" s="28">
        <f>D12/F12*100</f>
        <v>187.29508196721315</v>
      </c>
      <c r="H12" s="22"/>
    </row>
    <row r="13">
      <c r="A13" s="24" t="s">
        <v>25</v>
      </c>
      <c r="B13" s="24" t="s">
        <v>26</v>
      </c>
      <c r="C13" s="25">
        <v>2437</v>
      </c>
      <c r="D13" s="25">
        <v>9034.2999999999993</v>
      </c>
      <c r="E13" s="26">
        <f t="shared" ref="E13:E32" si="2">D13/C13*100</f>
        <v>370.71399261386949</v>
      </c>
      <c r="F13" s="27">
        <v>-519.29999999999995</v>
      </c>
      <c r="G13" s="28">
        <f t="shared" si="1"/>
        <v>-1739.7072982861546</v>
      </c>
      <c r="H13" s="22"/>
    </row>
    <row r="14" ht="42.75">
      <c r="A14" s="24" t="s">
        <v>27</v>
      </c>
      <c r="B14" s="24" t="s">
        <v>28</v>
      </c>
      <c r="C14" s="25">
        <v>97418</v>
      </c>
      <c r="D14" s="25">
        <v>27723.700000000001</v>
      </c>
      <c r="E14" s="26">
        <f t="shared" si="2"/>
        <v>28.458498429448358</v>
      </c>
      <c r="F14" s="27">
        <v>25222.299999999999</v>
      </c>
      <c r="G14" s="28">
        <f t="shared" si="1"/>
        <v>109.91741435158571</v>
      </c>
      <c r="H14" s="22"/>
    </row>
    <row r="15" ht="28.5">
      <c r="A15" s="7" t="s">
        <v>29</v>
      </c>
      <c r="B15" s="7" t="s">
        <v>30</v>
      </c>
      <c r="C15" s="20">
        <v>12415</v>
      </c>
      <c r="D15" s="20">
        <v>6847.8999999999996</v>
      </c>
      <c r="E15" s="19">
        <f t="shared" si="2"/>
        <v>55.158276278695126</v>
      </c>
      <c r="F15" s="20">
        <v>2700.8000000000002</v>
      </c>
      <c r="G15" s="21">
        <f t="shared" ref="G15:G32" si="3">D15/F15*100</f>
        <v>253.55079976303315</v>
      </c>
      <c r="H15" s="22"/>
    </row>
    <row r="16" ht="42.75">
      <c r="A16" s="7" t="s">
        <v>31</v>
      </c>
      <c r="B16" s="7" t="s">
        <v>32</v>
      </c>
      <c r="C16" s="20">
        <v>0</v>
      </c>
      <c r="D16" s="20">
        <v>0</v>
      </c>
      <c r="E16" s="19" t="e">
        <f t="shared" si="2"/>
        <v>#DIV/0!</v>
      </c>
      <c r="F16" s="20">
        <v>0</v>
      </c>
      <c r="G16" s="21" t="e">
        <f t="shared" si="3"/>
        <v>#DIV/0!</v>
      </c>
      <c r="H16" s="22"/>
    </row>
    <row r="17" ht="42.75">
      <c r="A17" s="7" t="s">
        <v>33</v>
      </c>
      <c r="B17" s="7" t="s">
        <v>34</v>
      </c>
      <c r="C17" s="18">
        <f>C18+C19+C20</f>
        <v>92890</v>
      </c>
      <c r="D17" s="18">
        <f>D18+D19+D20</f>
        <v>18926.200000000001</v>
      </c>
      <c r="E17" s="19">
        <f t="shared" si="2"/>
        <v>20.374851975454838</v>
      </c>
      <c r="F17" s="20">
        <f>F18+F19+F20</f>
        <v>12367.1</v>
      </c>
      <c r="G17" s="21">
        <f t="shared" si="3"/>
        <v>153.03668604604152</v>
      </c>
      <c r="H17" s="22"/>
    </row>
    <row r="18" ht="28.5">
      <c r="A18" s="24" t="s">
        <v>35</v>
      </c>
      <c r="B18" s="24" t="s">
        <v>36</v>
      </c>
      <c r="C18" s="25">
        <v>124</v>
      </c>
      <c r="D18" s="27">
        <v>0</v>
      </c>
      <c r="E18" s="26">
        <v>0</v>
      </c>
      <c r="F18" s="27">
        <v>0</v>
      </c>
      <c r="G18" s="28">
        <v>0</v>
      </c>
      <c r="H18" s="22"/>
    </row>
    <row r="19" ht="114">
      <c r="A19" s="24" t="s">
        <v>37</v>
      </c>
      <c r="B19" s="24" t="s">
        <v>38</v>
      </c>
      <c r="C19" s="25">
        <v>84502</v>
      </c>
      <c r="D19" s="25">
        <v>16677.799999999999</v>
      </c>
      <c r="E19" s="26">
        <f t="shared" si="2"/>
        <v>19.736574282265508</v>
      </c>
      <c r="F19" s="27">
        <v>10518.9</v>
      </c>
      <c r="G19" s="28">
        <f t="shared" si="3"/>
        <v>158.55079903792222</v>
      </c>
      <c r="H19" s="22"/>
    </row>
    <row r="20" ht="99.75">
      <c r="A20" s="24" t="s">
        <v>39</v>
      </c>
      <c r="B20" s="24" t="s">
        <v>40</v>
      </c>
      <c r="C20" s="25">
        <v>8264</v>
      </c>
      <c r="D20" s="25">
        <v>2248.4000000000001</v>
      </c>
      <c r="E20" s="26">
        <f t="shared" si="2"/>
        <v>27.207163601161668</v>
      </c>
      <c r="F20" s="27">
        <v>1848.2</v>
      </c>
      <c r="G20" s="28">
        <f t="shared" si="3"/>
        <v>121.65350070338707</v>
      </c>
      <c r="H20" s="22"/>
    </row>
    <row r="21" ht="28.5">
      <c r="A21" s="29" t="s">
        <v>41</v>
      </c>
      <c r="B21" s="29" t="s">
        <v>42</v>
      </c>
      <c r="C21" s="30">
        <v>3379</v>
      </c>
      <c r="D21" s="30">
        <v>3558.8000000000002</v>
      </c>
      <c r="E21" s="31">
        <f t="shared" si="2"/>
        <v>105.32110091743118</v>
      </c>
      <c r="F21" s="30">
        <v>1821.8</v>
      </c>
      <c r="G21" s="21">
        <f t="shared" si="3"/>
        <v>195.34526292677572</v>
      </c>
      <c r="H21" s="22"/>
    </row>
    <row r="22" ht="28.5">
      <c r="A22" s="7" t="s">
        <v>43</v>
      </c>
      <c r="B22" s="7" t="s">
        <v>44</v>
      </c>
      <c r="C22" s="20">
        <v>0</v>
      </c>
      <c r="D22" s="20">
        <v>1097.5</v>
      </c>
      <c r="E22" s="19">
        <v>0</v>
      </c>
      <c r="F22" s="20">
        <v>823.29999999999995</v>
      </c>
      <c r="G22" s="21">
        <f t="shared" si="3"/>
        <v>133.30499210494352</v>
      </c>
      <c r="H22" s="22"/>
    </row>
    <row r="23" ht="42.75">
      <c r="A23" s="29" t="s">
        <v>45</v>
      </c>
      <c r="B23" s="29" t="s">
        <v>46</v>
      </c>
      <c r="C23" s="30">
        <v>12400</v>
      </c>
      <c r="D23" s="30">
        <v>11546.6</v>
      </c>
      <c r="E23" s="31">
        <f t="shared" si="2"/>
        <v>93.117741935483878</v>
      </c>
      <c r="F23" s="30">
        <v>4596.8999999999996</v>
      </c>
      <c r="G23" s="32">
        <f t="shared" si="3"/>
        <v>251.18231851900194</v>
      </c>
      <c r="H23" s="22"/>
    </row>
    <row r="24" ht="28.5">
      <c r="A24" s="7" t="s">
        <v>47</v>
      </c>
      <c r="B24" s="7" t="s">
        <v>48</v>
      </c>
      <c r="C24" s="20">
        <v>8849</v>
      </c>
      <c r="D24" s="20">
        <v>2506.5</v>
      </c>
      <c r="E24" s="19">
        <f t="shared" si="2"/>
        <v>28.325234489772853</v>
      </c>
      <c r="F24" s="20">
        <v>1147.5</v>
      </c>
      <c r="G24" s="21">
        <f t="shared" si="3"/>
        <v>218.43137254901958</v>
      </c>
      <c r="H24" s="22"/>
    </row>
    <row r="25" ht="28.5">
      <c r="A25" s="7" t="s">
        <v>49</v>
      </c>
      <c r="B25" s="7" t="s">
        <v>50</v>
      </c>
      <c r="C25" s="20">
        <v>998</v>
      </c>
      <c r="D25" s="20">
        <v>216.40000000000001</v>
      </c>
      <c r="E25" s="19">
        <f t="shared" si="2"/>
        <v>21.683366733466936</v>
      </c>
      <c r="F25" s="20">
        <v>383.69999999999999</v>
      </c>
      <c r="G25" s="21">
        <f t="shared" si="3"/>
        <v>56.398227782121459</v>
      </c>
      <c r="H25" s="22"/>
    </row>
    <row r="26" ht="71.25">
      <c r="A26" s="7" t="s">
        <v>51</v>
      </c>
      <c r="B26" s="7" t="s">
        <v>52</v>
      </c>
      <c r="C26" s="20">
        <v>0</v>
      </c>
      <c r="D26" s="20">
        <v>0</v>
      </c>
      <c r="E26" s="19" t="e">
        <f t="shared" si="2"/>
        <v>#DIV/0!</v>
      </c>
      <c r="F26" s="20">
        <v>264.60000000000002</v>
      </c>
      <c r="G26" s="21">
        <f t="shared" si="3"/>
        <v>0</v>
      </c>
      <c r="H26" s="22"/>
    </row>
    <row r="27" ht="28.5">
      <c r="A27" s="7" t="s">
        <v>53</v>
      </c>
      <c r="B27" s="7" t="s">
        <v>54</v>
      </c>
      <c r="C27" s="20">
        <f>C29+C30+C31+C32</f>
        <v>7642664.0999999996</v>
      </c>
      <c r="D27" s="20">
        <f>D29+D30+D31+D32+D33+D34</f>
        <v>1665281.8</v>
      </c>
      <c r="E27" s="33">
        <f t="shared" si="2"/>
        <v>21.789284184293798</v>
      </c>
      <c r="F27" s="20">
        <f>F29+F30+F31+F32+F33+F34</f>
        <v>907955.69999999995</v>
      </c>
      <c r="G27" s="21">
        <f t="shared" si="3"/>
        <v>183.41002760376966</v>
      </c>
      <c r="H27" s="22"/>
    </row>
    <row r="28" ht="42.75">
      <c r="A28" s="7" t="s">
        <v>55</v>
      </c>
      <c r="B28" s="7" t="s">
        <v>56</v>
      </c>
      <c r="C28" s="20">
        <f>C29+C30+C31+C32</f>
        <v>7642664.0999999996</v>
      </c>
      <c r="D28" s="20">
        <f>D29+D30+D31+D32</f>
        <v>1667200.7</v>
      </c>
      <c r="E28" s="33">
        <f t="shared" si="2"/>
        <v>21.814391921267351</v>
      </c>
      <c r="F28" s="20">
        <f>F29+F30+F31+F32+F33</f>
        <v>908679.09999999998</v>
      </c>
      <c r="G28" s="21">
        <f t="shared" si="3"/>
        <v>183.47518942605811</v>
      </c>
      <c r="H28" s="22"/>
    </row>
    <row r="29" ht="42.75">
      <c r="A29" s="29" t="s">
        <v>57</v>
      </c>
      <c r="B29" s="29" t="s">
        <v>58</v>
      </c>
      <c r="C29" s="30">
        <v>484989.70000000001</v>
      </c>
      <c r="D29" s="30">
        <v>121247</v>
      </c>
      <c r="E29" s="34">
        <f t="shared" si="2"/>
        <v>24.999912369272998</v>
      </c>
      <c r="F29" s="30">
        <v>85086</v>
      </c>
      <c r="G29" s="21">
        <f t="shared" si="3"/>
        <v>142.49935359518605</v>
      </c>
      <c r="H29" s="22"/>
    </row>
    <row r="30" ht="42.75">
      <c r="A30" s="7" t="s">
        <v>59</v>
      </c>
      <c r="B30" s="7" t="s">
        <v>60</v>
      </c>
      <c r="C30" s="20">
        <v>1399724.3999999999</v>
      </c>
      <c r="D30" s="20">
        <v>287916.70000000001</v>
      </c>
      <c r="E30" s="33">
        <f t="shared" si="2"/>
        <v>20.569527829907088</v>
      </c>
      <c r="F30" s="20">
        <v>12525.6</v>
      </c>
      <c r="G30" s="21">
        <f t="shared" si="3"/>
        <v>2298.6260139234846</v>
      </c>
      <c r="H30" s="22"/>
    </row>
    <row r="31" ht="42.75">
      <c r="A31" s="29" t="s">
        <v>61</v>
      </c>
      <c r="B31" s="29" t="s">
        <v>62</v>
      </c>
      <c r="C31" s="30">
        <v>4853139.7000000002</v>
      </c>
      <c r="D31" s="30">
        <v>988005.5</v>
      </c>
      <c r="E31" s="34">
        <f t="shared" si="2"/>
        <v>20.358068406726474</v>
      </c>
      <c r="F31" s="30">
        <v>498094.40000000002</v>
      </c>
      <c r="G31" s="21">
        <f t="shared" si="3"/>
        <v>198.35707849756994</v>
      </c>
      <c r="H31" s="22"/>
    </row>
    <row r="32" ht="28.5">
      <c r="A32" s="7" t="s">
        <v>63</v>
      </c>
      <c r="B32" s="7" t="s">
        <v>64</v>
      </c>
      <c r="C32" s="20">
        <v>904810.30000000005</v>
      </c>
      <c r="D32" s="20">
        <v>270031.5</v>
      </c>
      <c r="E32" s="33">
        <f t="shared" si="2"/>
        <v>29.843990502760633</v>
      </c>
      <c r="F32" s="20">
        <v>312973.09999999998</v>
      </c>
      <c r="G32" s="21">
        <f t="shared" si="3"/>
        <v>86.279459800219257</v>
      </c>
      <c r="H32" s="22"/>
    </row>
    <row r="33" ht="114">
      <c r="A33" s="7" t="s">
        <v>65</v>
      </c>
      <c r="B33" s="7" t="s">
        <v>66</v>
      </c>
      <c r="C33" s="20"/>
      <c r="D33" s="20"/>
      <c r="E33" s="33"/>
      <c r="F33" s="20">
        <v>0</v>
      </c>
      <c r="G33" s="21"/>
      <c r="H33" s="22"/>
    </row>
    <row r="34" ht="42.75">
      <c r="A34" s="7" t="s">
        <v>67</v>
      </c>
      <c r="B34" s="7" t="s">
        <v>68</v>
      </c>
      <c r="C34" s="20"/>
      <c r="D34" s="20">
        <v>-1918.9000000000001</v>
      </c>
      <c r="E34" s="33"/>
      <c r="F34" s="20">
        <v>-723.39999999999998</v>
      </c>
      <c r="G34" s="35"/>
      <c r="H34" s="22"/>
    </row>
    <row r="35">
      <c r="D35" s="23"/>
    </row>
    <row r="39">
      <c r="D39" s="17"/>
    </row>
  </sheetData>
  <mergeCells count="2">
    <mergeCell ref="A1:G1"/>
    <mergeCell ref="A4:B4"/>
  </mergeCells>
  <printOptions headings="0" gridLines="0"/>
  <pageMargins left="0.69999999999999996" right="0.69999999999999996" top="0.75" bottom="0.75" header="0.29999999999999999" footer="0.29999999999999999"/>
  <pageSetup paperSize="9" scale="3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52" activeCellId="0" sqref="C52"/>
    </sheetView>
  </sheetViews>
  <sheetFormatPr defaultRowHeight="14.25"/>
  <cols>
    <col customWidth="1" min="2" max="2" width="39.42578125"/>
    <col customWidth="1" min="3" max="3" width="19"/>
    <col customWidth="1" min="4" max="4" width="16.42578125"/>
    <col customWidth="1" min="5" max="5" width="18.42578125"/>
    <col customWidth="1" min="6" max="6" width="17.140625"/>
    <col customWidth="1" min="7" max="7" width="20"/>
  </cols>
  <sheetData>
    <row r="1" ht="66" customHeight="1">
      <c r="A1" s="36" t="s">
        <v>69</v>
      </c>
      <c r="B1" s="36"/>
      <c r="C1" s="36"/>
      <c r="D1" s="36"/>
      <c r="E1" s="36"/>
      <c r="F1" s="36"/>
      <c r="G1" s="36"/>
    </row>
    <row r="2">
      <c r="A2" s="37"/>
      <c r="B2" s="37"/>
      <c r="C2" s="37"/>
      <c r="D2" s="37"/>
      <c r="E2" s="37"/>
      <c r="F2" s="37"/>
    </row>
    <row r="3" ht="81" customHeight="1">
      <c r="A3" s="8" t="s">
        <v>70</v>
      </c>
      <c r="B3" s="8" t="s">
        <v>71</v>
      </c>
      <c r="C3" s="8" t="s">
        <v>3</v>
      </c>
      <c r="D3" s="8" t="s">
        <v>4</v>
      </c>
      <c r="E3" s="9" t="s">
        <v>5</v>
      </c>
      <c r="F3" s="8" t="s">
        <v>6</v>
      </c>
      <c r="G3" s="11" t="s">
        <v>7</v>
      </c>
    </row>
    <row r="4" ht="29.25" customHeight="1">
      <c r="A4" s="38" t="s">
        <v>72</v>
      </c>
      <c r="B4" s="39"/>
      <c r="C4" s="40">
        <f>C5+C12+C15+C19+C25+C29+C32+C39+C42+C46+C52+C57+C60+C62</f>
        <v>10169295.1</v>
      </c>
      <c r="D4" s="40">
        <f>D5+D12+D15+D19+D25+D29+D32+D39+D42+D46+D52+D57+D60+D62</f>
        <v>2153672.6000000006</v>
      </c>
      <c r="E4" s="41">
        <f t="shared" ref="E4:E63" si="4">D4/C4*100</f>
        <v>21.178189626929015</v>
      </c>
      <c r="F4" s="40">
        <f>F5+F12+F15+F19+F25+F29+F32+F39+F42+F46+F52+F57+F60+F62</f>
        <v>1883824.7</v>
      </c>
      <c r="G4" s="41">
        <f t="shared" ref="G4:G63" si="5">D4/F4*100</f>
        <v>114.32446978744895</v>
      </c>
    </row>
    <row r="5" ht="21" customHeight="1">
      <c r="A5" s="8" t="s">
        <v>73</v>
      </c>
      <c r="B5" s="8" t="s">
        <v>74</v>
      </c>
      <c r="C5" s="42">
        <f>C6+C7+C8+C9+C10+C11</f>
        <v>319616.89999999997</v>
      </c>
      <c r="D5" s="42">
        <f>D6+D7+D8+D9+D10+D11</f>
        <v>51913.400000000009</v>
      </c>
      <c r="E5" s="43">
        <f t="shared" si="4"/>
        <v>16.242382677511738</v>
      </c>
      <c r="F5" s="42">
        <f>F6+F7+F8+F9+F10+F11</f>
        <v>44957</v>
      </c>
      <c r="G5" s="44">
        <f t="shared" si="5"/>
        <v>115.47345241008075</v>
      </c>
    </row>
    <row r="6" ht="71.25">
      <c r="A6" s="45" t="s">
        <v>75</v>
      </c>
      <c r="B6" s="45" t="s">
        <v>76</v>
      </c>
      <c r="C6" s="46">
        <v>177700.5</v>
      </c>
      <c r="D6" s="46">
        <v>43418.300000000003</v>
      </c>
      <c r="E6" s="47">
        <f t="shared" si="4"/>
        <v>24.433414649930643</v>
      </c>
      <c r="F6" s="46">
        <v>36315.599999999999</v>
      </c>
      <c r="G6" s="47">
        <f t="shared" si="5"/>
        <v>119.55826146339315</v>
      </c>
    </row>
    <row r="7">
      <c r="A7" s="45" t="s">
        <v>77</v>
      </c>
      <c r="B7" s="45" t="s">
        <v>78</v>
      </c>
      <c r="C7" s="46">
        <v>10.800000000000001</v>
      </c>
      <c r="D7" s="46">
        <v>0</v>
      </c>
      <c r="E7" s="47">
        <f t="shared" si="4"/>
        <v>0</v>
      </c>
      <c r="F7" s="46"/>
      <c r="G7" s="47" t="e">
        <f t="shared" si="5"/>
        <v>#DIV/0!</v>
      </c>
    </row>
    <row r="8" ht="57">
      <c r="A8" s="45" t="s">
        <v>79</v>
      </c>
      <c r="B8" s="45" t="s">
        <v>80</v>
      </c>
      <c r="C8" s="46">
        <v>43152.900000000001</v>
      </c>
      <c r="D8" s="46">
        <v>6944.3000000000002</v>
      </c>
      <c r="E8" s="47">
        <f t="shared" si="4"/>
        <v>16.092313610441014</v>
      </c>
      <c r="F8" s="46">
        <v>6863.1000000000004</v>
      </c>
      <c r="G8" s="47">
        <f t="shared" si="5"/>
        <v>101.18313881482128</v>
      </c>
    </row>
    <row r="9" ht="28.5">
      <c r="A9" s="45" t="s">
        <v>81</v>
      </c>
      <c r="B9" s="45" t="s">
        <v>82</v>
      </c>
      <c r="C9" s="46">
        <v>20443</v>
      </c>
      <c r="D9" s="46">
        <v>0</v>
      </c>
      <c r="E9" s="47">
        <f t="shared" si="4"/>
        <v>0</v>
      </c>
      <c r="F9" s="46"/>
      <c r="G9" s="47" t="e">
        <f t="shared" si="5"/>
        <v>#DIV/0!</v>
      </c>
    </row>
    <row r="10">
      <c r="A10" s="45" t="s">
        <v>83</v>
      </c>
      <c r="B10" s="45" t="s">
        <v>84</v>
      </c>
      <c r="C10" s="46">
        <v>64362.699999999997</v>
      </c>
      <c r="D10" s="46">
        <v>0</v>
      </c>
      <c r="E10" s="47">
        <v>0</v>
      </c>
      <c r="F10" s="46"/>
      <c r="G10" s="47" t="e">
        <f t="shared" si="5"/>
        <v>#DIV/0!</v>
      </c>
    </row>
    <row r="11">
      <c r="A11" s="45" t="s">
        <v>85</v>
      </c>
      <c r="B11" s="45" t="s">
        <v>86</v>
      </c>
      <c r="C11" s="46">
        <v>13947</v>
      </c>
      <c r="D11" s="46">
        <v>1550.8</v>
      </c>
      <c r="E11" s="47">
        <f t="shared" si="4"/>
        <v>11.119237111923711</v>
      </c>
      <c r="F11" s="46">
        <v>1778.3</v>
      </c>
      <c r="G11" s="47">
        <f t="shared" si="5"/>
        <v>87.206882978125179</v>
      </c>
    </row>
    <row r="12">
      <c r="A12" s="8" t="s">
        <v>87</v>
      </c>
      <c r="B12" s="8" t="s">
        <v>88</v>
      </c>
      <c r="C12" s="42">
        <f>C13+C14</f>
        <v>200</v>
      </c>
      <c r="D12" s="42">
        <f>D13+D14</f>
        <v>11.800000000000001</v>
      </c>
      <c r="E12" s="44">
        <f t="shared" si="4"/>
        <v>5.9000000000000004</v>
      </c>
      <c r="F12" s="42">
        <f>F13+F14</f>
        <v>4.7999999999999998</v>
      </c>
      <c r="G12" s="44">
        <f t="shared" si="5"/>
        <v>245.83333333333334</v>
      </c>
    </row>
    <row r="13" ht="30" hidden="1">
      <c r="A13" s="45" t="s">
        <v>89</v>
      </c>
      <c r="B13" s="45" t="s">
        <v>90</v>
      </c>
      <c r="C13" s="46"/>
      <c r="D13" s="46"/>
      <c r="E13" s="47">
        <v>0</v>
      </c>
      <c r="F13" s="46">
        <v>0</v>
      </c>
      <c r="G13" s="47">
        <v>0</v>
      </c>
    </row>
    <row r="14">
      <c r="A14" s="45" t="s">
        <v>91</v>
      </c>
      <c r="B14" s="45" t="s">
        <v>92</v>
      </c>
      <c r="C14" s="46">
        <v>200</v>
      </c>
      <c r="D14" s="46">
        <v>11.800000000000001</v>
      </c>
      <c r="E14" s="47">
        <f t="shared" si="4"/>
        <v>5.9000000000000004</v>
      </c>
      <c r="F14" s="46">
        <v>4.7999999999999998</v>
      </c>
      <c r="G14" s="47">
        <f t="shared" si="5"/>
        <v>245.83333333333334</v>
      </c>
    </row>
    <row r="15" ht="28.5">
      <c r="A15" s="8" t="s">
        <v>93</v>
      </c>
      <c r="B15" s="8" t="s">
        <v>94</v>
      </c>
      <c r="C15" s="42">
        <f>C16+C17+C18</f>
        <v>19277.799999999999</v>
      </c>
      <c r="D15" s="42">
        <f>D16+D17+D18</f>
        <v>4177.3999999999996</v>
      </c>
      <c r="E15" s="44">
        <f t="shared" si="4"/>
        <v>21.669485107221778</v>
      </c>
      <c r="F15" s="42">
        <f>F16+F17+F18</f>
        <v>3375.5999999999999</v>
      </c>
      <c r="G15" s="44">
        <f t="shared" si="5"/>
        <v>123.75281431449223</v>
      </c>
    </row>
    <row r="16">
      <c r="A16" s="45" t="s">
        <v>95</v>
      </c>
      <c r="B16" s="45" t="s">
        <v>96</v>
      </c>
      <c r="C16" s="46">
        <v>3105</v>
      </c>
      <c r="D16" s="46">
        <v>699.79999999999995</v>
      </c>
      <c r="E16" s="47">
        <f t="shared" si="4"/>
        <v>22.537842190016104</v>
      </c>
      <c r="F16" s="46">
        <v>571</v>
      </c>
      <c r="G16" s="47">
        <f t="shared" si="5"/>
        <v>122.5569176882662</v>
      </c>
    </row>
    <row r="17" ht="57">
      <c r="A17" s="45" t="s">
        <v>97</v>
      </c>
      <c r="B17" s="45" t="s">
        <v>98</v>
      </c>
      <c r="C17" s="46">
        <v>315</v>
      </c>
      <c r="D17" s="46">
        <v>2.3999999999999999</v>
      </c>
      <c r="E17" s="47">
        <f t="shared" si="4"/>
        <v>0.76190476190476186</v>
      </c>
      <c r="F17" s="46">
        <v>10.4</v>
      </c>
      <c r="G17" s="47">
        <f t="shared" si="5"/>
        <v>23.076923076923077</v>
      </c>
    </row>
    <row r="18" ht="42.75">
      <c r="A18" s="45" t="s">
        <v>99</v>
      </c>
      <c r="B18" s="45" t="s">
        <v>100</v>
      </c>
      <c r="C18" s="46">
        <v>15857.799999999999</v>
      </c>
      <c r="D18" s="46">
        <v>3475.1999999999998</v>
      </c>
      <c r="E18" s="47">
        <f t="shared" si="4"/>
        <v>21.914767496121783</v>
      </c>
      <c r="F18" s="46">
        <v>2794.1999999999998</v>
      </c>
      <c r="G18" s="47">
        <f t="shared" si="5"/>
        <v>124.37191324887267</v>
      </c>
    </row>
    <row r="19">
      <c r="A19" s="8" t="s">
        <v>101</v>
      </c>
      <c r="B19" s="8" t="s">
        <v>102</v>
      </c>
      <c r="C19" s="42">
        <f>C20+C21+C22+C23+C24</f>
        <v>1403683.1000000001</v>
      </c>
      <c r="D19" s="42">
        <f>D20+D21+D22+D23+D24</f>
        <v>371841.70000000001</v>
      </c>
      <c r="E19" s="44">
        <f t="shared" si="4"/>
        <v>26.490430781705644</v>
      </c>
      <c r="F19" s="42">
        <f>F20+F21+F22+F23+F24</f>
        <v>377389.79999999999</v>
      </c>
      <c r="G19" s="44">
        <f t="shared" si="5"/>
        <v>98.529875476231737</v>
      </c>
    </row>
    <row r="20" hidden="1">
      <c r="A20" s="45" t="s">
        <v>103</v>
      </c>
      <c r="B20" s="45" t="s">
        <v>104</v>
      </c>
      <c r="C20" s="46"/>
      <c r="D20" s="46"/>
      <c r="E20" s="46">
        <v>0</v>
      </c>
      <c r="F20" s="46">
        <v>0</v>
      </c>
      <c r="G20" s="47">
        <v>0</v>
      </c>
    </row>
    <row r="21">
      <c r="A21" s="45" t="s">
        <v>105</v>
      </c>
      <c r="B21" s="45" t="s">
        <v>106</v>
      </c>
      <c r="C21" s="46">
        <v>2077.9000000000001</v>
      </c>
      <c r="D21" s="46">
        <v>200</v>
      </c>
      <c r="E21" s="47">
        <f t="shared" si="4"/>
        <v>9.6251022667115844</v>
      </c>
      <c r="F21" s="46">
        <v>127.40000000000001</v>
      </c>
      <c r="G21" s="47">
        <f t="shared" si="5"/>
        <v>156.98587127158555</v>
      </c>
    </row>
    <row r="22" hidden="1">
      <c r="A22" s="45" t="s">
        <v>107</v>
      </c>
      <c r="B22" s="45" t="s">
        <v>108</v>
      </c>
      <c r="C22" s="46"/>
      <c r="D22" s="46"/>
      <c r="E22" s="47" t="e">
        <f t="shared" si="4"/>
        <v>#DIV/0!</v>
      </c>
      <c r="F22" s="46"/>
      <c r="G22" s="47" t="e">
        <f t="shared" si="5"/>
        <v>#DIV/0!</v>
      </c>
    </row>
    <row r="23">
      <c r="A23" s="45" t="s">
        <v>109</v>
      </c>
      <c r="B23" s="45" t="s">
        <v>110</v>
      </c>
      <c r="C23" s="46">
        <v>1133234.1000000001</v>
      </c>
      <c r="D23" s="46">
        <v>326908.70000000001</v>
      </c>
      <c r="E23" s="47">
        <f t="shared" si="4"/>
        <v>28.847411139498892</v>
      </c>
      <c r="F23" s="46">
        <v>321579.79999999999</v>
      </c>
      <c r="G23" s="47">
        <f t="shared" si="5"/>
        <v>101.65710035269629</v>
      </c>
    </row>
    <row r="24" ht="28.5">
      <c r="A24" s="45" t="s">
        <v>111</v>
      </c>
      <c r="B24" s="45" t="s">
        <v>112</v>
      </c>
      <c r="C24" s="46">
        <v>268371.09999999998</v>
      </c>
      <c r="D24" s="46">
        <v>44733</v>
      </c>
      <c r="E24" s="47">
        <f t="shared" si="4"/>
        <v>16.668337238994813</v>
      </c>
      <c r="F24" s="46">
        <v>55682.599999999999</v>
      </c>
      <c r="G24" s="47">
        <f t="shared" si="5"/>
        <v>80.335688347886062</v>
      </c>
    </row>
    <row r="25">
      <c r="A25" s="8" t="s">
        <v>113</v>
      </c>
      <c r="B25" s="8" t="s">
        <v>114</v>
      </c>
      <c r="C25" s="42">
        <f>C26+C27+C28</f>
        <v>547145.29999999993</v>
      </c>
      <c r="D25" s="42">
        <f>D26+D27+D28</f>
        <v>49293.900000000001</v>
      </c>
      <c r="E25" s="44">
        <f t="shared" si="4"/>
        <v>9.0092887574836169</v>
      </c>
      <c r="F25" s="42">
        <f>F26+F27+F28</f>
        <v>37112.5</v>
      </c>
      <c r="G25" s="44">
        <f t="shared" si="5"/>
        <v>132.82290333445604</v>
      </c>
    </row>
    <row r="26">
      <c r="A26" s="45" t="s">
        <v>115</v>
      </c>
      <c r="B26" s="45" t="s">
        <v>116</v>
      </c>
      <c r="C26" s="46">
        <v>3612</v>
      </c>
      <c r="D26" s="46">
        <v>399.80000000000001</v>
      </c>
      <c r="E26" s="47">
        <f t="shared" si="4"/>
        <v>11.068660022148395</v>
      </c>
      <c r="F26" s="46">
        <v>678.20000000000005</v>
      </c>
      <c r="G26" s="47">
        <f t="shared" si="5"/>
        <v>58.950162194043052</v>
      </c>
    </row>
    <row r="27">
      <c r="A27" s="45" t="s">
        <v>117</v>
      </c>
      <c r="B27" s="45" t="s">
        <v>118</v>
      </c>
      <c r="C27" s="46">
        <v>3528.6999999999998</v>
      </c>
      <c r="D27" s="46">
        <v>776.79999999999995</v>
      </c>
      <c r="E27" s="47">
        <f t="shared" si="4"/>
        <v>22.013772777510134</v>
      </c>
      <c r="F27" s="46">
        <v>60.700000000000003</v>
      </c>
      <c r="G27" s="47">
        <f t="shared" si="5"/>
        <v>1279.7364085667214</v>
      </c>
    </row>
    <row r="28">
      <c r="A28" s="45" t="s">
        <v>119</v>
      </c>
      <c r="B28" s="45" t="s">
        <v>120</v>
      </c>
      <c r="C28" s="46">
        <v>540004.59999999998</v>
      </c>
      <c r="D28" s="46">
        <v>48117.300000000003</v>
      </c>
      <c r="E28" s="47">
        <f t="shared" si="4"/>
        <v>8.9105352065519448</v>
      </c>
      <c r="F28" s="46">
        <v>36373.599999999999</v>
      </c>
      <c r="G28" s="47">
        <f t="shared" si="5"/>
        <v>132.28632854597842</v>
      </c>
    </row>
    <row r="29">
      <c r="A29" s="8" t="s">
        <v>121</v>
      </c>
      <c r="B29" s="8" t="s">
        <v>122</v>
      </c>
      <c r="C29" s="42">
        <f>C30+C31</f>
        <v>1029</v>
      </c>
      <c r="D29" s="42">
        <f>D30+D31</f>
        <v>266.19999999999999</v>
      </c>
      <c r="E29" s="44">
        <f t="shared" si="4"/>
        <v>25.869776482021379</v>
      </c>
      <c r="F29" s="42">
        <f>F30+F31</f>
        <v>319.89999999999998</v>
      </c>
      <c r="G29" s="44">
        <f t="shared" si="5"/>
        <v>83.213504220068785</v>
      </c>
    </row>
    <row r="30" ht="28.5">
      <c r="A30" s="45" t="s">
        <v>123</v>
      </c>
      <c r="B30" s="45" t="s">
        <v>124</v>
      </c>
      <c r="C30" s="46"/>
      <c r="D30" s="46"/>
      <c r="E30" s="47">
        <v>0</v>
      </c>
      <c r="F30" s="46"/>
      <c r="G30" s="47"/>
    </row>
    <row r="31" ht="28.5">
      <c r="A31" s="45" t="s">
        <v>125</v>
      </c>
      <c r="B31" s="45" t="s">
        <v>126</v>
      </c>
      <c r="C31" s="46">
        <v>1029</v>
      </c>
      <c r="D31" s="46">
        <v>266.19999999999999</v>
      </c>
      <c r="E31" s="47">
        <f t="shared" si="4"/>
        <v>25.869776482021379</v>
      </c>
      <c r="F31" s="46">
        <v>319.89999999999998</v>
      </c>
      <c r="G31" s="47">
        <f t="shared" si="5"/>
        <v>83.213504220068785</v>
      </c>
    </row>
    <row r="32">
      <c r="A32" s="8" t="s">
        <v>127</v>
      </c>
      <c r="B32" s="8" t="s">
        <v>128</v>
      </c>
      <c r="C32" s="42">
        <f>C33+C34+C35+C37+C38+C36</f>
        <v>5514770.5</v>
      </c>
      <c r="D32" s="42">
        <f>D33+D34+D35+D37+D38+D36</f>
        <v>993122.80000000005</v>
      </c>
      <c r="E32" s="44">
        <f t="shared" si="4"/>
        <v>18.008415762723036</v>
      </c>
      <c r="F32" s="42">
        <f>F33+F34+F35+F37+F38+F36</f>
        <v>994866.30000000005</v>
      </c>
      <c r="G32" s="44">
        <f t="shared" si="5"/>
        <v>99.824750320721492</v>
      </c>
    </row>
    <row r="33">
      <c r="A33" s="45" t="s">
        <v>129</v>
      </c>
      <c r="B33" s="45" t="s">
        <v>130</v>
      </c>
      <c r="C33" s="46">
        <v>1312318.8</v>
      </c>
      <c r="D33" s="46">
        <v>254828.39999999999</v>
      </c>
      <c r="E33" s="48">
        <f>D33/C33*100</f>
        <v>19.418177961025933</v>
      </c>
      <c r="F33" s="46">
        <v>261199.29999999999</v>
      </c>
      <c r="G33" s="47">
        <f t="shared" si="5"/>
        <v>97.560904642546902</v>
      </c>
    </row>
    <row r="34">
      <c r="A34" s="45" t="s">
        <v>131</v>
      </c>
      <c r="B34" s="45" t="s">
        <v>132</v>
      </c>
      <c r="C34" s="46">
        <v>3738747.7999999998</v>
      </c>
      <c r="D34" s="46">
        <v>656046.80000000005</v>
      </c>
      <c r="E34" s="47">
        <f t="shared" si="4"/>
        <v>17.547233327693302</v>
      </c>
      <c r="F34" s="46">
        <v>628063.69999999995</v>
      </c>
      <c r="G34" s="47">
        <f t="shared" si="5"/>
        <v>104.45545571253363</v>
      </c>
    </row>
    <row r="35">
      <c r="A35" s="45" t="s">
        <v>133</v>
      </c>
      <c r="B35" s="45" t="s">
        <v>134</v>
      </c>
      <c r="C35" s="46">
        <v>299063.90000000002</v>
      </c>
      <c r="D35" s="46">
        <v>60131</v>
      </c>
      <c r="E35" s="48">
        <f t="shared" si="4"/>
        <v>20.106405353504716</v>
      </c>
      <c r="F35" s="46">
        <v>76866.100000000006</v>
      </c>
      <c r="G35" s="47">
        <f t="shared" si="5"/>
        <v>78.228243660079016</v>
      </c>
    </row>
    <row r="36" ht="42.75">
      <c r="A36" s="45" t="s">
        <v>135</v>
      </c>
      <c r="B36" s="45" t="s">
        <v>136</v>
      </c>
      <c r="C36" s="46">
        <v>200</v>
      </c>
      <c r="D36" s="46">
        <v>34.100000000000001</v>
      </c>
      <c r="E36" s="48"/>
      <c r="F36" s="46">
        <v>14.800000000000001</v>
      </c>
      <c r="G36" s="47">
        <f t="shared" si="5"/>
        <v>230.40540540540539</v>
      </c>
    </row>
    <row r="37">
      <c r="A37" s="45" t="s">
        <v>137</v>
      </c>
      <c r="B37" s="45" t="s">
        <v>138</v>
      </c>
      <c r="C37" s="46">
        <v>7192.1999999999998</v>
      </c>
      <c r="D37" s="46">
        <v>899.39999999999998</v>
      </c>
      <c r="E37" s="47">
        <f t="shared" si="4"/>
        <v>12.505213981813631</v>
      </c>
      <c r="F37" s="46">
        <v>1212.4000000000001</v>
      </c>
      <c r="G37" s="47">
        <f t="shared" si="5"/>
        <v>74.183437809303854</v>
      </c>
    </row>
    <row r="38">
      <c r="A38" s="45" t="s">
        <v>139</v>
      </c>
      <c r="B38" s="45" t="s">
        <v>140</v>
      </c>
      <c r="C38" s="46">
        <v>157247.79999999999</v>
      </c>
      <c r="D38" s="46">
        <v>21183.099999999999</v>
      </c>
      <c r="E38" s="47">
        <f t="shared" si="4"/>
        <v>13.471158261037674</v>
      </c>
      <c r="F38" s="46">
        <v>27510</v>
      </c>
      <c r="G38" s="47">
        <f t="shared" si="5"/>
        <v>77.001454016721183</v>
      </c>
    </row>
    <row r="39">
      <c r="A39" s="8" t="s">
        <v>141</v>
      </c>
      <c r="B39" s="8" t="s">
        <v>142</v>
      </c>
      <c r="C39" s="42">
        <f>C40+C41</f>
        <v>413349</v>
      </c>
      <c r="D39" s="42">
        <f>D40+D41</f>
        <v>70666</v>
      </c>
      <c r="E39" s="44">
        <f t="shared" si="4"/>
        <v>17.095964911007407</v>
      </c>
      <c r="F39" s="42">
        <f>F40+F41</f>
        <v>102188.3</v>
      </c>
      <c r="G39" s="44">
        <f t="shared" si="5"/>
        <v>69.15273079207698</v>
      </c>
    </row>
    <row r="40">
      <c r="A40" s="45" t="s">
        <v>143</v>
      </c>
      <c r="B40" s="45" t="s">
        <v>144</v>
      </c>
      <c r="C40" s="46">
        <v>369052.09999999998</v>
      </c>
      <c r="D40" s="46">
        <v>65523.599999999999</v>
      </c>
      <c r="E40" s="47">
        <f t="shared" si="4"/>
        <v>17.754566360684578</v>
      </c>
      <c r="F40" s="46">
        <v>95720.300000000003</v>
      </c>
      <c r="G40" s="47">
        <f t="shared" si="5"/>
        <v>68.453191224849903</v>
      </c>
    </row>
    <row r="41" ht="28.5">
      <c r="A41" s="45" t="s">
        <v>145</v>
      </c>
      <c r="B41" s="45" t="s">
        <v>146</v>
      </c>
      <c r="C41" s="46">
        <v>44296.900000000001</v>
      </c>
      <c r="D41" s="46">
        <v>5142.3999999999996</v>
      </c>
      <c r="E41" s="47">
        <f t="shared" si="4"/>
        <v>11.608938774496634</v>
      </c>
      <c r="F41" s="46">
        <v>6468</v>
      </c>
      <c r="G41" s="47">
        <f t="shared" si="5"/>
        <v>79.505256648113786</v>
      </c>
    </row>
    <row r="42" ht="23.25" customHeight="1">
      <c r="A42" s="8" t="s">
        <v>147</v>
      </c>
      <c r="B42" s="8" t="s">
        <v>148</v>
      </c>
      <c r="C42" s="42">
        <f>C43+C44+C45</f>
        <v>9831.2000000000007</v>
      </c>
      <c r="D42" s="42">
        <f>D43+D44+D45</f>
        <v>711.79999999999995</v>
      </c>
      <c r="E42" s="44">
        <f t="shared" si="4"/>
        <v>7.2402148262673922</v>
      </c>
      <c r="F42" s="42">
        <f>F43+F44+F45</f>
        <v>2363.9000000000001</v>
      </c>
      <c r="G42" s="44">
        <f t="shared" si="5"/>
        <v>30.111256821354537</v>
      </c>
    </row>
    <row r="43">
      <c r="A43" s="45" t="s">
        <v>149</v>
      </c>
      <c r="B43" s="45" t="s">
        <v>150</v>
      </c>
      <c r="C43" s="46">
        <v>5557.1999999999998</v>
      </c>
      <c r="D43" s="46">
        <v>711.79999999999995</v>
      </c>
      <c r="E43" s="47">
        <f t="shared" si="4"/>
        <v>12.808608651839053</v>
      </c>
      <c r="F43" s="46">
        <v>664.10000000000002</v>
      </c>
      <c r="G43" s="47">
        <f t="shared" si="5"/>
        <v>107.18265321487728</v>
      </c>
    </row>
    <row r="44">
      <c r="A44" s="45" t="s">
        <v>151</v>
      </c>
      <c r="B44" s="45" t="s">
        <v>152</v>
      </c>
      <c r="C44" s="46">
        <v>2124</v>
      </c>
      <c r="D44" s="46">
        <v>0</v>
      </c>
      <c r="E44" s="47">
        <f t="shared" si="4"/>
        <v>0</v>
      </c>
      <c r="F44" s="46"/>
      <c r="G44" s="47">
        <v>0</v>
      </c>
    </row>
    <row r="45" ht="28.5">
      <c r="A45" s="45" t="s">
        <v>153</v>
      </c>
      <c r="B45" s="45" t="s">
        <v>154</v>
      </c>
      <c r="C45" s="46">
        <v>2150</v>
      </c>
      <c r="D45" s="46">
        <v>0</v>
      </c>
      <c r="E45" s="47">
        <f t="shared" si="4"/>
        <v>0</v>
      </c>
      <c r="F45" s="46">
        <v>1699.8</v>
      </c>
      <c r="G45" s="47">
        <f t="shared" si="5"/>
        <v>0</v>
      </c>
    </row>
    <row r="46">
      <c r="A46" s="8" t="s">
        <v>155</v>
      </c>
      <c r="B46" s="8" t="s">
        <v>156</v>
      </c>
      <c r="C46" s="42">
        <f>C47+C48+C49+C50+C51</f>
        <v>1529625.3000000003</v>
      </c>
      <c r="D46" s="42">
        <f>D47+D48+D49+D50+D51</f>
        <v>542683.19999999995</v>
      </c>
      <c r="E46" s="44">
        <f t="shared" si="4"/>
        <v>35.478178871649149</v>
      </c>
      <c r="F46" s="42">
        <f>F47+F48+F49+F50+F51</f>
        <v>235495.90000000002</v>
      </c>
      <c r="G46" s="44">
        <f t="shared" si="5"/>
        <v>230.44273806890052</v>
      </c>
    </row>
    <row r="47">
      <c r="A47" s="45" t="s">
        <v>157</v>
      </c>
      <c r="B47" s="45" t="s">
        <v>158</v>
      </c>
      <c r="C47" s="46">
        <v>12517</v>
      </c>
      <c r="D47" s="46">
        <v>2729.6999999999998</v>
      </c>
      <c r="E47" s="47">
        <f t="shared" si="4"/>
        <v>21.807941199968042</v>
      </c>
      <c r="F47" s="46">
        <v>13.6</v>
      </c>
      <c r="G47" s="47">
        <f t="shared" si="5"/>
        <v>20071.323529411766</v>
      </c>
    </row>
    <row r="48">
      <c r="A48" s="45" t="s">
        <v>159</v>
      </c>
      <c r="B48" s="45" t="s">
        <v>160</v>
      </c>
      <c r="C48" s="46">
        <v>90959.5</v>
      </c>
      <c r="D48" s="46">
        <v>16313.5</v>
      </c>
      <c r="E48" s="47">
        <f t="shared" si="4"/>
        <v>17.934905095124755</v>
      </c>
      <c r="F48" s="46">
        <v>12125.200000000001</v>
      </c>
      <c r="G48" s="47">
        <f t="shared" si="5"/>
        <v>134.5421106455976</v>
      </c>
    </row>
    <row r="49">
      <c r="A49" s="45" t="s">
        <v>161</v>
      </c>
      <c r="B49" s="45" t="s">
        <v>162</v>
      </c>
      <c r="C49" s="46">
        <v>1035867.3</v>
      </c>
      <c r="D49" s="46">
        <v>443823.59999999998</v>
      </c>
      <c r="E49" s="47">
        <f t="shared" si="4"/>
        <v>42.84560387223344</v>
      </c>
      <c r="F49" s="46">
        <v>165581.60000000001</v>
      </c>
      <c r="G49" s="47">
        <f t="shared" si="5"/>
        <v>268.03920242345765</v>
      </c>
    </row>
    <row r="50">
      <c r="A50" s="45" t="s">
        <v>163</v>
      </c>
      <c r="B50" s="45" t="s">
        <v>164</v>
      </c>
      <c r="C50" s="46">
        <v>273120.40000000002</v>
      </c>
      <c r="D50" s="46">
        <v>54257</v>
      </c>
      <c r="E50" s="47">
        <f t="shared" si="4"/>
        <v>19.865597736382927</v>
      </c>
      <c r="F50" s="46">
        <v>52984.300000000003</v>
      </c>
      <c r="G50" s="47">
        <f t="shared" si="5"/>
        <v>102.40203230013418</v>
      </c>
    </row>
    <row r="51" ht="28.5">
      <c r="A51" s="45" t="s">
        <v>165</v>
      </c>
      <c r="B51" s="45" t="s">
        <v>166</v>
      </c>
      <c r="C51" s="46">
        <v>117161.10000000001</v>
      </c>
      <c r="D51" s="46">
        <v>25559.400000000001</v>
      </c>
      <c r="E51" s="47">
        <f t="shared" si="4"/>
        <v>21.815602618958</v>
      </c>
      <c r="F51" s="46">
        <v>4791.1999999999998</v>
      </c>
      <c r="G51" s="47">
        <f t="shared" si="5"/>
        <v>533.4655201202205</v>
      </c>
    </row>
    <row r="52">
      <c r="A52" s="8" t="s">
        <v>167</v>
      </c>
      <c r="B52" s="11" t="s">
        <v>168</v>
      </c>
      <c r="C52" s="42">
        <f>C53+C55+C56+C54</f>
        <v>161351.5</v>
      </c>
      <c r="D52" s="42">
        <f>D53+D55+D56+D54</f>
        <v>24344.200000000001</v>
      </c>
      <c r="E52" s="43">
        <f t="shared" si="4"/>
        <v>15.087681242504718</v>
      </c>
      <c r="F52" s="42">
        <f>F53+F55+F56+F54</f>
        <v>37593.199999999997</v>
      </c>
      <c r="G52" s="44">
        <f t="shared" si="5"/>
        <v>64.756924124575733</v>
      </c>
    </row>
    <row r="53">
      <c r="A53" s="45" t="s">
        <v>169</v>
      </c>
      <c r="B53" s="49" t="s">
        <v>170</v>
      </c>
      <c r="C53" s="46">
        <v>125788.5</v>
      </c>
      <c r="D53" s="46">
        <v>17887.099999999999</v>
      </c>
      <c r="E53" s="47">
        <f t="shared" si="4"/>
        <v>14.219980363864741</v>
      </c>
      <c r="F53" s="46">
        <v>31150.299999999999</v>
      </c>
      <c r="G53" s="47">
        <f>D53/F53*100</f>
        <v>57.421918890026738</v>
      </c>
    </row>
    <row r="54">
      <c r="A54" s="45" t="s">
        <v>171</v>
      </c>
      <c r="B54" s="49" t="s">
        <v>172</v>
      </c>
      <c r="C54" s="46">
        <v>100</v>
      </c>
      <c r="D54" s="46">
        <v>91.799999999999997</v>
      </c>
      <c r="E54" s="47">
        <f t="shared" si="4"/>
        <v>91.799999999999997</v>
      </c>
      <c r="F54" s="46"/>
      <c r="G54" s="47"/>
    </row>
    <row r="55">
      <c r="A55" s="45" t="s">
        <v>173</v>
      </c>
      <c r="B55" s="45" t="s">
        <v>174</v>
      </c>
      <c r="C55" s="46">
        <v>27270.200000000001</v>
      </c>
      <c r="D55" s="46">
        <v>5828.3999999999996</v>
      </c>
      <c r="E55" s="47">
        <f t="shared" si="4"/>
        <v>21.372780544330439</v>
      </c>
      <c r="F55" s="46">
        <v>5735.1999999999998</v>
      </c>
      <c r="G55" s="47">
        <f t="shared" si="5"/>
        <v>101.62505230855071</v>
      </c>
    </row>
    <row r="56" ht="28.5">
      <c r="A56" s="45" t="s">
        <v>175</v>
      </c>
      <c r="B56" s="45" t="s">
        <v>176</v>
      </c>
      <c r="C56" s="46">
        <v>8192.7999999999993</v>
      </c>
      <c r="D56" s="46">
        <v>536.89999999999998</v>
      </c>
      <c r="E56" s="47">
        <f t="shared" si="4"/>
        <v>6.5533151059466848</v>
      </c>
      <c r="F56" s="46">
        <v>707.70000000000005</v>
      </c>
      <c r="G56" s="47">
        <f t="shared" si="5"/>
        <v>75.865479723046477</v>
      </c>
    </row>
    <row r="57">
      <c r="A57" s="8" t="s">
        <v>177</v>
      </c>
      <c r="B57" s="11" t="s">
        <v>178</v>
      </c>
      <c r="C57" s="42">
        <f>C58+C59</f>
        <v>3160</v>
      </c>
      <c r="D57" s="42">
        <f>D58+D59</f>
        <v>163</v>
      </c>
      <c r="E57" s="44">
        <f t="shared" si="4"/>
        <v>5.1582278481012658</v>
      </c>
      <c r="F57" s="42">
        <f>F58+F59</f>
        <v>667.60000000000002</v>
      </c>
      <c r="G57" s="44">
        <f t="shared" si="5"/>
        <v>24.415817855002995</v>
      </c>
    </row>
    <row r="58">
      <c r="A58" s="45" t="s">
        <v>179</v>
      </c>
      <c r="B58" s="45" t="s">
        <v>180</v>
      </c>
      <c r="C58" s="46">
        <v>2245</v>
      </c>
      <c r="D58" s="46"/>
      <c r="E58" s="47">
        <f t="shared" si="4"/>
        <v>0</v>
      </c>
      <c r="F58" s="46">
        <v>536.10000000000002</v>
      </c>
      <c r="G58" s="47">
        <f t="shared" si="5"/>
        <v>0</v>
      </c>
    </row>
    <row r="59" ht="28.5">
      <c r="A59" s="45" t="s">
        <v>181</v>
      </c>
      <c r="B59" s="45" t="s">
        <v>182</v>
      </c>
      <c r="C59" s="46">
        <v>915</v>
      </c>
      <c r="D59" s="46">
        <v>163</v>
      </c>
      <c r="E59" s="47">
        <f t="shared" si="4"/>
        <v>17.814207650273222</v>
      </c>
      <c r="F59" s="46">
        <v>131.5</v>
      </c>
      <c r="G59" s="47">
        <f t="shared" si="5"/>
        <v>123.95437262357414</v>
      </c>
    </row>
    <row r="60" ht="28.5">
      <c r="A60" s="8" t="s">
        <v>183</v>
      </c>
      <c r="B60" s="11" t="s">
        <v>184</v>
      </c>
      <c r="C60" s="42">
        <f>C61</f>
        <v>5000</v>
      </c>
      <c r="D60" s="42">
        <v>0</v>
      </c>
      <c r="E60" s="44">
        <v>0</v>
      </c>
      <c r="F60" s="42">
        <v>0</v>
      </c>
      <c r="G60" s="44">
        <v>0</v>
      </c>
    </row>
    <row r="61" ht="28.5">
      <c r="A61" s="45" t="s">
        <v>185</v>
      </c>
      <c r="B61" s="45" t="s">
        <v>186</v>
      </c>
      <c r="C61" s="46">
        <v>5000</v>
      </c>
      <c r="D61" s="46">
        <v>0</v>
      </c>
      <c r="E61" s="47">
        <v>0</v>
      </c>
      <c r="F61" s="46"/>
      <c r="G61" s="47">
        <v>0</v>
      </c>
    </row>
    <row r="62" ht="42.75">
      <c r="A62" s="8" t="s">
        <v>187</v>
      </c>
      <c r="B62" s="11" t="s">
        <v>188</v>
      </c>
      <c r="C62" s="42">
        <f>C63</f>
        <v>241255.5</v>
      </c>
      <c r="D62" s="42">
        <f>D63</f>
        <v>44477.199999999997</v>
      </c>
      <c r="E62" s="44">
        <f t="shared" si="4"/>
        <v>18.435724781403945</v>
      </c>
      <c r="F62" s="42">
        <f>F63</f>
        <v>47489.900000000001</v>
      </c>
      <c r="G62" s="44">
        <f t="shared" si="5"/>
        <v>93.656124776004987</v>
      </c>
    </row>
    <row r="63" ht="57">
      <c r="A63" s="45" t="s">
        <v>189</v>
      </c>
      <c r="B63" s="45" t="s">
        <v>190</v>
      </c>
      <c r="C63" s="46">
        <v>241255.5</v>
      </c>
      <c r="D63" s="46">
        <v>44477.199999999997</v>
      </c>
      <c r="E63" s="47">
        <f t="shared" si="4"/>
        <v>18.435724781403945</v>
      </c>
      <c r="F63" s="46">
        <v>47489.900000000001</v>
      </c>
      <c r="G63" s="47">
        <f t="shared" si="5"/>
        <v>93.656124776004987</v>
      </c>
    </row>
  </sheetData>
  <mergeCells count="3">
    <mergeCell ref="A1:G1"/>
    <mergeCell ref="A2:F2"/>
    <mergeCell ref="A4:B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100" workbookViewId="0">
      <selection activeCell="E17" activeCellId="0" sqref="E17"/>
    </sheetView>
  </sheetViews>
  <sheetFormatPr defaultRowHeight="14.25"/>
  <cols>
    <col customWidth="1" min="1" max="1" width="24.140625"/>
    <col customWidth="1" min="2" max="2" width="31.5703125"/>
    <col customWidth="1" min="3" max="3" width="36.7109375"/>
    <col customWidth="1" min="4" max="4" width="18.5703125"/>
    <col customWidth="1" min="5" max="5" width="18"/>
    <col customWidth="1" min="6" max="6" width="22.42578125"/>
    <col customWidth="1" min="7" max="7" width="17.5703125"/>
    <col customWidth="1" min="8" max="8" width="21"/>
  </cols>
  <sheetData>
    <row r="1">
      <c r="A1" s="50" t="s">
        <v>191</v>
      </c>
      <c r="B1" s="50"/>
      <c r="C1" s="50"/>
      <c r="D1" s="50"/>
      <c r="E1" s="50"/>
      <c r="F1" s="50"/>
      <c r="G1" s="50"/>
      <c r="H1" s="50"/>
    </row>
    <row r="2">
      <c r="A2" s="50"/>
      <c r="B2" s="50"/>
      <c r="C2" s="50"/>
      <c r="D2" s="50"/>
      <c r="E2" s="50"/>
      <c r="F2" s="50"/>
      <c r="G2" s="50"/>
      <c r="H2" s="50"/>
    </row>
    <row r="3">
      <c r="A3" s="50"/>
      <c r="B3" s="50"/>
      <c r="C3" s="50"/>
      <c r="D3" s="50"/>
      <c r="E3" s="50"/>
      <c r="F3" s="50"/>
      <c r="G3" s="50"/>
      <c r="H3" s="50"/>
    </row>
    <row r="4" ht="15">
      <c r="A4" s="51"/>
      <c r="B4" s="51"/>
      <c r="C4" s="51"/>
      <c r="D4" s="51"/>
      <c r="E4" s="51"/>
      <c r="F4" s="51"/>
      <c r="G4" s="51"/>
      <c r="H4" s="51"/>
    </row>
    <row r="5" ht="57">
      <c r="A5" s="7" t="s">
        <v>1</v>
      </c>
      <c r="B5" s="7" t="s">
        <v>192</v>
      </c>
      <c r="C5" s="7" t="s">
        <v>193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194</v>
      </c>
    </row>
    <row r="6" ht="26.25" customHeight="1">
      <c r="A6" s="52" t="s">
        <v>195</v>
      </c>
      <c r="B6" s="53"/>
      <c r="C6" s="54"/>
      <c r="D6" s="18">
        <f>D7+D10+D13</f>
        <v>240000</v>
      </c>
      <c r="E6" s="18">
        <f>E7+E10+E13</f>
        <v>58615.199999999721</v>
      </c>
      <c r="F6" s="55">
        <f t="shared" ref="F6:F16" si="6">E6/D6*100</f>
        <v>24.422999999999885</v>
      </c>
      <c r="G6" s="18">
        <f>G7+G10+G13</f>
        <v>52572.999999999956</v>
      </c>
      <c r="H6" s="55">
        <f>E6/G6*100</f>
        <v>111.49297167747659</v>
      </c>
    </row>
    <row r="7" ht="28.5">
      <c r="A7" s="7" t="s">
        <v>196</v>
      </c>
      <c r="B7" s="7">
        <v>861</v>
      </c>
      <c r="C7" s="7" t="s">
        <v>197</v>
      </c>
      <c r="D7" s="18">
        <f>D8+D9</f>
        <v>100000</v>
      </c>
      <c r="E7" s="18">
        <f>E8+E9</f>
        <v>0</v>
      </c>
      <c r="F7" s="56">
        <v>0</v>
      </c>
      <c r="G7" s="18">
        <f>G8+G9</f>
        <v>0</v>
      </c>
      <c r="H7" s="56">
        <v>0</v>
      </c>
    </row>
    <row r="8" ht="42.75">
      <c r="A8" s="24" t="s">
        <v>198</v>
      </c>
      <c r="B8" s="24">
        <v>861</v>
      </c>
      <c r="C8" s="57" t="s">
        <v>199</v>
      </c>
      <c r="D8" s="25">
        <v>100000</v>
      </c>
      <c r="E8" s="25">
        <v>0</v>
      </c>
      <c r="F8" s="56">
        <f t="shared" si="6"/>
        <v>0</v>
      </c>
      <c r="G8" s="25">
        <v>0</v>
      </c>
      <c r="H8" s="56">
        <v>0</v>
      </c>
    </row>
    <row r="9" ht="42.75">
      <c r="A9" s="24" t="s">
        <v>200</v>
      </c>
      <c r="B9" s="24">
        <v>861</v>
      </c>
      <c r="C9" s="57" t="s">
        <v>201</v>
      </c>
      <c r="D9" s="25">
        <v>0</v>
      </c>
      <c r="E9" s="25">
        <v>0</v>
      </c>
      <c r="F9" s="56" t="e">
        <f t="shared" si="6"/>
        <v>#DIV/0!</v>
      </c>
      <c r="G9" s="25">
        <v>0</v>
      </c>
      <c r="H9" s="56">
        <v>0</v>
      </c>
    </row>
    <row r="10" ht="28.5">
      <c r="A10" s="7" t="s">
        <v>202</v>
      </c>
      <c r="B10" s="7">
        <v>861</v>
      </c>
      <c r="C10" s="58" t="s">
        <v>203</v>
      </c>
      <c r="D10" s="18">
        <f>D11+D12</f>
        <v>140000</v>
      </c>
      <c r="E10" s="18">
        <f>E11+E12</f>
        <v>58615.199999999721</v>
      </c>
      <c r="F10" s="55">
        <f t="shared" si="6"/>
        <v>41.867999999999803</v>
      </c>
      <c r="G10" s="18">
        <f>G11+G12</f>
        <v>79256.199999999953</v>
      </c>
      <c r="H10" s="55">
        <f t="shared" ref="H10:H15" si="7">E10/G10*100</f>
        <v>73.956611596316449</v>
      </c>
    </row>
    <row r="11" ht="30">
      <c r="A11" s="24" t="s">
        <v>204</v>
      </c>
      <c r="B11" s="24">
        <v>861</v>
      </c>
      <c r="C11" s="57" t="s">
        <v>205</v>
      </c>
      <c r="D11" s="25">
        <v>-10153295.1</v>
      </c>
      <c r="E11" s="25">
        <v>-2221038.2000000002</v>
      </c>
      <c r="F11" s="56">
        <f t="shared" si="6"/>
        <v>21.875048229416677</v>
      </c>
      <c r="G11" s="25">
        <v>-1858402.5</v>
      </c>
      <c r="H11" s="56">
        <f t="shared" si="7"/>
        <v>119.51330241968574</v>
      </c>
    </row>
    <row r="12" ht="28.5">
      <c r="A12" s="24" t="s">
        <v>206</v>
      </c>
      <c r="B12" s="24">
        <v>861</v>
      </c>
      <c r="C12" s="57" t="s">
        <v>207</v>
      </c>
      <c r="D12" s="25">
        <v>10293295.1</v>
      </c>
      <c r="E12" s="25">
        <v>2279653.3999999999</v>
      </c>
      <c r="F12" s="56">
        <f t="shared" si="6"/>
        <v>22.146974101616888</v>
      </c>
      <c r="G12" s="25">
        <v>1937658.7</v>
      </c>
      <c r="H12" s="56">
        <f t="shared" si="7"/>
        <v>117.64989365774272</v>
      </c>
    </row>
    <row r="13" ht="42.75">
      <c r="A13" s="7" t="s">
        <v>208</v>
      </c>
      <c r="B13" s="7">
        <v>861</v>
      </c>
      <c r="C13" s="58" t="s">
        <v>209</v>
      </c>
      <c r="D13" s="18">
        <f>D14</f>
        <v>0</v>
      </c>
      <c r="E13" s="18">
        <f>E14</f>
        <v>0</v>
      </c>
      <c r="F13" s="55">
        <v>0</v>
      </c>
      <c r="G13" s="18">
        <f>G14</f>
        <v>-26683.200000000001</v>
      </c>
      <c r="H13" s="55">
        <f t="shared" si="7"/>
        <v>0</v>
      </c>
    </row>
    <row r="14" ht="42.75">
      <c r="A14" s="7" t="s">
        <v>210</v>
      </c>
      <c r="B14" s="7">
        <v>861</v>
      </c>
      <c r="C14" s="58" t="s">
        <v>211</v>
      </c>
      <c r="D14" s="18">
        <f>D15+D16</f>
        <v>0</v>
      </c>
      <c r="E14" s="18">
        <f>E15+E16</f>
        <v>0</v>
      </c>
      <c r="F14" s="55">
        <v>0</v>
      </c>
      <c r="G14" s="18">
        <f>G15+G16</f>
        <v>-26683.200000000001</v>
      </c>
      <c r="H14" s="55">
        <f t="shared" si="7"/>
        <v>0</v>
      </c>
    </row>
    <row r="15" ht="71.25">
      <c r="A15" s="24" t="s">
        <v>212</v>
      </c>
      <c r="B15" s="24">
        <v>861</v>
      </c>
      <c r="C15" s="57" t="s">
        <v>213</v>
      </c>
      <c r="D15" s="25">
        <v>-124000</v>
      </c>
      <c r="E15" s="25">
        <v>0</v>
      </c>
      <c r="F15" s="56">
        <f t="shared" si="6"/>
        <v>0</v>
      </c>
      <c r="G15" s="25">
        <v>-26683.200000000001</v>
      </c>
      <c r="H15" s="56">
        <f t="shared" si="7"/>
        <v>0</v>
      </c>
    </row>
    <row r="16" ht="85.5">
      <c r="A16" s="24" t="s">
        <v>214</v>
      </c>
      <c r="B16" s="24">
        <v>861</v>
      </c>
      <c r="C16" s="57" t="s">
        <v>215</v>
      </c>
      <c r="D16" s="25">
        <v>124000</v>
      </c>
      <c r="E16" s="25">
        <v>0</v>
      </c>
      <c r="F16" s="56">
        <f t="shared" si="6"/>
        <v>0</v>
      </c>
      <c r="G16" s="25">
        <v>0</v>
      </c>
      <c r="H16" s="56">
        <v>0</v>
      </c>
    </row>
  </sheetData>
  <mergeCells count="3">
    <mergeCell ref="A1:H3"/>
    <mergeCell ref="A4:H4"/>
    <mergeCell ref="A6:C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2025-04-08T08:30:25Z</dcterms:modified>
</cp:coreProperties>
</file>