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+МОНИТОРИНГ\за 1 полугоие 2025 года\"/>
    </mc:Choice>
  </mc:AlternateContent>
  <bookViews>
    <workbookView xWindow="0" yWindow="0" windowWidth="28335" windowHeight="11460"/>
  </bookViews>
  <sheets>
    <sheet name="Доходы" sheetId="1" r:id="rId1"/>
    <sheet name="Расходы" sheetId="2" r:id="rId2"/>
    <sheet name="Источники фин-я дефицита" sheetId="3" r:id="rId3"/>
  </sheets>
  <calcPr calcId="152511"/>
</workbook>
</file>

<file path=xl/calcChain.xml><?xml version="1.0" encoding="utf-8"?>
<calcChain xmlns="http://schemas.openxmlformats.org/spreadsheetml/2006/main">
  <c r="F16" i="3" l="1"/>
  <c r="H15" i="3"/>
  <c r="F15" i="3"/>
  <c r="H14" i="3"/>
  <c r="G14" i="3"/>
  <c r="E14" i="3"/>
  <c r="D14" i="3"/>
  <c r="D13" i="3" s="1"/>
  <c r="H13" i="3"/>
  <c r="G13" i="3"/>
  <c r="E13" i="3"/>
  <c r="H12" i="3"/>
  <c r="F12" i="3"/>
  <c r="H11" i="3"/>
  <c r="F11" i="3"/>
  <c r="G10" i="3"/>
  <c r="E10" i="3"/>
  <c r="F10" i="3" s="1"/>
  <c r="D10" i="3"/>
  <c r="F9" i="3"/>
  <c r="F8" i="3"/>
  <c r="G7" i="3"/>
  <c r="E7" i="3"/>
  <c r="D7" i="3"/>
  <c r="G6" i="3"/>
  <c r="G63" i="2"/>
  <c r="E63" i="2"/>
  <c r="G62" i="2"/>
  <c r="F62" i="2"/>
  <c r="E62" i="2"/>
  <c r="D62" i="2"/>
  <c r="C62" i="2"/>
  <c r="C60" i="2"/>
  <c r="G59" i="2"/>
  <c r="E59" i="2"/>
  <c r="G58" i="2"/>
  <c r="E58" i="2"/>
  <c r="G57" i="2"/>
  <c r="F57" i="2"/>
  <c r="D57" i="2"/>
  <c r="C57" i="2"/>
  <c r="E57" i="2" s="1"/>
  <c r="G56" i="2"/>
  <c r="E56" i="2"/>
  <c r="G55" i="2"/>
  <c r="E55" i="2"/>
  <c r="E54" i="2"/>
  <c r="G53" i="2"/>
  <c r="E53" i="2"/>
  <c r="G52" i="2"/>
  <c r="F52" i="2"/>
  <c r="D52" i="2"/>
  <c r="C52" i="2"/>
  <c r="E52" i="2" s="1"/>
  <c r="G51" i="2"/>
  <c r="E51" i="2"/>
  <c r="G50" i="2"/>
  <c r="E50" i="2"/>
  <c r="G49" i="2"/>
  <c r="E49" i="2"/>
  <c r="G48" i="2"/>
  <c r="E48" i="2"/>
  <c r="G47" i="2"/>
  <c r="E47" i="2"/>
  <c r="F46" i="2"/>
  <c r="D46" i="2"/>
  <c r="G46" i="2" s="1"/>
  <c r="C46" i="2"/>
  <c r="G45" i="2"/>
  <c r="E45" i="2"/>
  <c r="E44" i="2"/>
  <c r="G43" i="2"/>
  <c r="E43" i="2"/>
  <c r="F42" i="2"/>
  <c r="D42" i="2"/>
  <c r="E42" i="2" s="1"/>
  <c r="C42" i="2"/>
  <c r="G41" i="2"/>
  <c r="E41" i="2"/>
  <c r="G40" i="2"/>
  <c r="E40" i="2"/>
  <c r="G39" i="2"/>
  <c r="F39" i="2"/>
  <c r="D39" i="2"/>
  <c r="C39" i="2"/>
  <c r="E39" i="2" s="1"/>
  <c r="G38" i="2"/>
  <c r="E38" i="2"/>
  <c r="G37" i="2"/>
  <c r="E37" i="2"/>
  <c r="G36" i="2"/>
  <c r="G35" i="2"/>
  <c r="E35" i="2"/>
  <c r="G34" i="2"/>
  <c r="E34" i="2"/>
  <c r="G33" i="2"/>
  <c r="E33" i="2"/>
  <c r="G32" i="2"/>
  <c r="F32" i="2"/>
  <c r="D32" i="2"/>
  <c r="C32" i="2"/>
  <c r="E32" i="2" s="1"/>
  <c r="G31" i="2"/>
  <c r="E31" i="2"/>
  <c r="F29" i="2"/>
  <c r="D29" i="2"/>
  <c r="E29" i="2" s="1"/>
  <c r="C29" i="2"/>
  <c r="G28" i="2"/>
  <c r="E28" i="2"/>
  <c r="G27" i="2"/>
  <c r="E27" i="2"/>
  <c r="G26" i="2"/>
  <c r="E26" i="2"/>
  <c r="G25" i="2"/>
  <c r="F25" i="2"/>
  <c r="D25" i="2"/>
  <c r="C25" i="2"/>
  <c r="E25" i="2" s="1"/>
  <c r="G24" i="2"/>
  <c r="E24" i="2"/>
  <c r="G23" i="2"/>
  <c r="E23" i="2"/>
  <c r="G22" i="2"/>
  <c r="E22" i="2"/>
  <c r="G21" i="2"/>
  <c r="E21" i="2"/>
  <c r="F19" i="2"/>
  <c r="D19" i="2"/>
  <c r="E19" i="2" s="1"/>
  <c r="C19" i="2"/>
  <c r="G18" i="2"/>
  <c r="E18" i="2"/>
  <c r="G17" i="2"/>
  <c r="E17" i="2"/>
  <c r="G16" i="2"/>
  <c r="E16" i="2"/>
  <c r="G15" i="2"/>
  <c r="F15" i="2"/>
  <c r="D15" i="2"/>
  <c r="C15" i="2"/>
  <c r="E15" i="2" s="1"/>
  <c r="G14" i="2"/>
  <c r="E14" i="2"/>
  <c r="F12" i="2"/>
  <c r="D12" i="2"/>
  <c r="G12" i="2" s="1"/>
  <c r="C12" i="2"/>
  <c r="G11" i="2"/>
  <c r="E11" i="2"/>
  <c r="G10" i="2"/>
  <c r="G9" i="2"/>
  <c r="E9" i="2"/>
  <c r="G8" i="2"/>
  <c r="E8" i="2"/>
  <c r="G7" i="2"/>
  <c r="E7" i="2"/>
  <c r="G6" i="2"/>
  <c r="E6" i="2"/>
  <c r="F5" i="2"/>
  <c r="F4" i="2" s="1"/>
  <c r="D5" i="2"/>
  <c r="G5" i="2" s="1"/>
  <c r="C5" i="2"/>
  <c r="C4" i="2"/>
  <c r="G32" i="1"/>
  <c r="E32" i="1"/>
  <c r="G31" i="1"/>
  <c r="E31" i="1"/>
  <c r="G30" i="1"/>
  <c r="E30" i="1"/>
  <c r="G29" i="1"/>
  <c r="E29" i="1"/>
  <c r="F28" i="1"/>
  <c r="D28" i="1"/>
  <c r="E28" i="1" s="1"/>
  <c r="C28" i="1"/>
  <c r="F27" i="1"/>
  <c r="D27" i="1"/>
  <c r="G27" i="1" s="1"/>
  <c r="C27" i="1"/>
  <c r="G26" i="1"/>
  <c r="E26" i="1"/>
  <c r="G25" i="1"/>
  <c r="E25" i="1"/>
  <c r="G24" i="1"/>
  <c r="E24" i="1"/>
  <c r="G23" i="1"/>
  <c r="E23" i="1"/>
  <c r="G22" i="1"/>
  <c r="G21" i="1"/>
  <c r="E21" i="1"/>
  <c r="G20" i="1"/>
  <c r="E20" i="1"/>
  <c r="G19" i="1"/>
  <c r="E19" i="1"/>
  <c r="G17" i="1"/>
  <c r="F17" i="1"/>
  <c r="E17" i="1"/>
  <c r="D17" i="1"/>
  <c r="C17" i="1"/>
  <c r="G16" i="1"/>
  <c r="E16" i="1"/>
  <c r="G15" i="1"/>
  <c r="E15" i="1"/>
  <c r="G14" i="1"/>
  <c r="E14" i="1"/>
  <c r="G13" i="1"/>
  <c r="E13" i="1"/>
  <c r="G12" i="1"/>
  <c r="E11" i="1"/>
  <c r="F10" i="1"/>
  <c r="D10" i="1"/>
  <c r="E10" i="1" s="1"/>
  <c r="C10" i="1"/>
  <c r="G9" i="1"/>
  <c r="E9" i="1"/>
  <c r="G8" i="1"/>
  <c r="F8" i="1"/>
  <c r="D8" i="1"/>
  <c r="C8" i="1"/>
  <c r="E8" i="1" s="1"/>
  <c r="G7" i="1"/>
  <c r="E7" i="1"/>
  <c r="F6" i="1"/>
  <c r="F5" i="1" s="1"/>
  <c r="F4" i="1" s="1"/>
  <c r="D6" i="1"/>
  <c r="G6" i="1" s="1"/>
  <c r="C6" i="1"/>
  <c r="C5" i="1"/>
  <c r="C4" i="1" s="1"/>
  <c r="E27" i="1" l="1"/>
  <c r="D6" i="3"/>
  <c r="E6" i="3"/>
  <c r="E6" i="1"/>
  <c r="G10" i="1"/>
  <c r="G28" i="1"/>
  <c r="E5" i="2"/>
  <c r="E12" i="2"/>
  <c r="G19" i="2"/>
  <c r="G29" i="2"/>
  <c r="G42" i="2"/>
  <c r="E46" i="2"/>
  <c r="H10" i="3"/>
  <c r="D5" i="1"/>
  <c r="D4" i="2"/>
  <c r="G4" i="2" l="1"/>
  <c r="E4" i="2"/>
  <c r="H6" i="3"/>
  <c r="F6" i="3"/>
  <c r="G5" i="1"/>
  <c r="D4" i="1"/>
  <c r="E5" i="1"/>
  <c r="E4" i="1" l="1"/>
  <c r="G4" i="1"/>
</calcChain>
</file>

<file path=xl/sharedStrings.xml><?xml version="1.0" encoding="utf-8"?>
<sst xmlns="http://schemas.openxmlformats.org/spreadsheetml/2006/main" count="226" uniqueCount="216">
  <si>
    <t>Сведения об исполнении доходов бюджета муниципального района «Белгородский район» Белгородской области 
за первое полугодие 2025 года в сравнении с запланированными значениями на соответствующий финансовый год и с соответствующим периодом прошлого года</t>
  </si>
  <si>
    <t>Код бюджетной классификации</t>
  </si>
  <si>
    <t>Наименование показателей</t>
  </si>
  <si>
    <t>Бюджетные назначения на 2025 г., тыс. руб.</t>
  </si>
  <si>
    <t>Фактическое исполнение за первое полугодие 2025 г., тыс. руб.</t>
  </si>
  <si>
    <t>% исполнения годового плана</t>
  </si>
  <si>
    <t>Фактическое исполнение за первое полугодие 2024 г., тыс. руб.</t>
  </si>
  <si>
    <t>Темпы роста
к соответствующему периоду прошлого года, %</t>
  </si>
  <si>
    <t>Доходы бюджета, всего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</si>
  <si>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</si>
  <si>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</si>
  <si>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</si>
  <si>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</si>
  <si>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</si>
  <si>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</si>
  <si>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</si>
  <si>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</si>
  <si>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</si>
  <si>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</si>
  <si>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</si>
  <si>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</si>
  <si>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</si>
  <si>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</si>
  <si>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</si>
  <si>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</si>
  <si>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</si>
  <si>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</si>
  <si>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</si>
  <si>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Налог, взимаемый в связи 
с применением патентной системы налогообложения</t>
  </si>
  <si>
    <t>1.08.00.00.0.00.0.000</t>
  </si>
  <si>
    <t>Государственная пошлина</t>
  </si>
  <si>
    <t>1.09.00.00.0.00.0.000</t>
  </si>
  <si>
    <t>Задолженность и перерасчеты по отмененным налогам, сборам и иным обязательным платежам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</si>
  <si>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</si>
  <si>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</si>
  <si>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</si>
  <si>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</si>
  <si>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</si>
  <si>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</si>
  <si>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1.11.09.00.0.00.0.000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</si>
  <si>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</si>
  <si>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</si>
  <si>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</si>
  <si>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</si>
  <si>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</si>
  <si>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</si>
  <si>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 xml:space="preserve">Доходы от продажи материальных 
и нематериальных активов
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</si>
  <si>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</si>
  <si>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</si>
  <si>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</si>
  <si>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</si>
  <si>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1.18.00.00.0.00.0.000</t>
  </si>
  <si>
    <t xml:space="preserve">Поступления (перечисления) 
по урегулированию расчетов между бюджетами бюджетной системы Российской Федерации
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</si>
  <si>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</si>
  <si>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</si>
  <si>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</si>
  <si>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</si>
  <si>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</si>
  <si>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Дотации бюджетам субъектов Российской Федерации 
и муниципальных образований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</si>
  <si>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</si>
  <si>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</si>
  <si>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</si>
  <si>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Субвенции бюджетам субъектов Российской Федерации 
и муниципальных образований</t>
  </si>
  <si>
    <t>2.02.04.00.0.00.0.000</t>
  </si>
  <si>
    <t>Иные межбюджетные трансферты</t>
  </si>
  <si>
    <t>2.18.00.00.0.00.0.000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</si>
  <si>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</si>
  <si>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</si>
  <si>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</si>
  <si>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Сведения об исполнении бюджета муниципального района «Белгородский район» Белгородской области по разделам и подразделам классификации расходов бюджета за первое полугодие 2025 года в сравнении с запланированными значениями на соответствующий финансовый год</t>
  </si>
  <si>
    <t>КФСР</t>
  </si>
  <si>
    <t>Наименование КФСР</t>
  </si>
  <si>
    <t>Расходы бюджета, всего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</si>
  <si>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</si>
  <si>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</si>
  <si>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</si>
  <si>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</si>
  <si>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</si>
  <si>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</si>
  <si>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</si>
  <si>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</si>
  <si>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</si>
  <si>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</si>
  <si>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</si>
  <si>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</si>
  <si>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</si>
  <si>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</si>
  <si>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</si>
  <si>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</si>
  <si>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</si>
  <si>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 xml:space="preserve">Мобилизационная и вневойсковая  подготовка </t>
  </si>
  <si>
    <t>0204</t>
  </si>
  <si>
    <t>Мобилизационная подготовка экономики</t>
  </si>
  <si>
    <t>0300</t>
  </si>
  <si>
    <t xml:space="preserve">Национальная безопасность и правоохранительная деятельность 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</si>
  <si>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</si>
  <si>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</si>
  <si>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</si>
  <si>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</si>
  <si>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</si>
  <si>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</si>
  <si>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</si>
  <si>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</si>
  <si>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</si>
  <si>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</si>
  <si>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</si>
  <si>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</si>
  <si>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</si>
  <si>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</si>
  <si>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</si>
  <si>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</si>
  <si>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</si>
  <si>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</si>
  <si>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</si>
  <si>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 xml:space="preserve">Жилищно- коммунальное хозяйство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</si>
  <si>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</si>
  <si>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</si>
  <si>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</si>
  <si>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</si>
  <si>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</si>
  <si>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</si>
  <si>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</si>
  <si>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</si>
  <si>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</si>
  <si>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</si>
  <si>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</si>
  <si>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</si>
  <si>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</si>
  <si>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</si>
  <si>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</si>
  <si>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</si>
  <si>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</si>
  <si>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</si>
  <si>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</si>
  <si>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</si>
  <si>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</si>
  <si>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</si>
  <si>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</si>
  <si>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</si>
  <si>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</si>
  <si>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</si>
  <si>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</si>
  <si>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 и киноматография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</si>
  <si>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</si>
  <si>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</si>
  <si>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</si>
  <si>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</si>
  <si>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</si>
  <si>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 xml:space="preserve">Здравоохранение 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</si>
  <si>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</si>
  <si>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</si>
  <si>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</si>
  <si>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</si>
  <si>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</si>
  <si>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</si>
  <si>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1000</t>
  </si>
  <si>
    <t xml:space="preserve">Социальная политика 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</si>
  <si>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</si>
  <si>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</si>
  <si>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</si>
  <si>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</si>
  <si>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</si>
  <si>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</si>
  <si>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</si>
  <si>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</si>
  <si>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</si>
  <si>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</si>
  <si>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</si>
  <si>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</si>
  <si>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</si>
  <si>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</si>
  <si>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</si>
  <si>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</si>
  <si>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</si>
  <si>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</si>
  <si>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</si>
  <si>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</si>
  <si>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</si>
  <si>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</si>
  <si>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</si>
  <si>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</si>
  <si>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</si>
  <si>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</si>
  <si>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</si>
  <si>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</si>
  <si>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</si>
  <si>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</si>
  <si>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</si>
  <si>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</si>
  <si>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</si>
  <si>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</si>
  <si>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БЮДЖЕТНЫЕ АССИГНОВАНИЯ ПО ИСТОЧНИКАМ ДЕФИЦИТА БЮДЖЕТА МУНИЦИПАЛЬНОГО РАЙОНА "БЕЛГОРОДСКИЙ РАЙОН" БЕЛГОРОДСКОЙ ОБЛАСТИ ЗА ПЕРВОЕ ПОЛУГОДИЕ 2025 ГОДА В СРАВНЕНИИ С СООТВЕТСТВУЮЩИМ ПЕРИОДОМ ПРОШЛОГО ГОДА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</si>
  <si>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</si>
  <si>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</si>
  <si>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Темпы роста к соответствующему периоду прошлого года, %</t>
  </si>
  <si>
    <t>Всего средств, направленных на покрытие дефицита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</si>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</sst>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scheme val="minor"/>
    </font>
    <font>
      <sz val="11"/>
      <name val="Calibri"/>
      <scheme val="minor"/>
    </font>
    <font>
      <b/>
      <sz val="12"/>
      <color theme="1"/>
      <name val="Times New Roman"/>
    </font>
    <font>
      <b/>
      <sz val="12"/>
      <name val="Times New Roman"/>
    </font>
    <font>
      <b/>
      <sz val="11"/>
      <name val="Times New Roman"/>
    </font>
    <font>
      <b/>
      <sz val="11"/>
      <color indexed="2"/>
      <name val="Times New Roman"/>
    </font>
    <font>
      <b/>
      <sz val="11"/>
      <color theme="1"/>
      <name val="Times New Roman"/>
    </font>
    <font>
      <sz val="11"/>
      <name val="Times New Roman"/>
    </font>
    <font>
      <sz val="11"/>
      <color theme="1"/>
      <name val="Times New Roman"/>
    </font>
    <font>
      <b/>
      <sz val="10"/>
      <name val="Arial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64" fontId="0" fillId="0" borderId="0" xfId="0" applyNumberFormat="1"/>
    <xf numFmtId="16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5" fontId="0" fillId="0" borderId="0" xfId="0" applyNumberFormat="1"/>
    <xf numFmtId="49" fontId="0" fillId="0" borderId="0" xfId="0" applyNumberFormat="1"/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4" fillId="2" borderId="2" xfId="0" applyNumberFormat="1" applyFont="1" applyFill="1" applyBorder="1" applyAlignment="1" applyProtection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 applyProtection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 wrapText="1"/>
    </xf>
    <xf numFmtId="164" fontId="7" fillId="0" borderId="2" xfId="0" applyNumberFormat="1" applyFont="1" applyBorder="1" applyAlignment="1" applyProtection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horizontal="right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/>
    </xf>
    <xf numFmtId="164" fontId="11" fillId="0" borderId="0" xfId="0" applyNumberFormat="1" applyFont="1"/>
    <xf numFmtId="164" fontId="12" fillId="0" borderId="2" xfId="0" applyNumberFormat="1" applyFont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workbookViewId="0">
      <selection activeCell="C4" sqref="C4:H4"/>
    </sheetView>
  </sheetViews>
  <sheetFormatPr defaultRowHeight="15" x14ac:dyDescent="0.25"/>
  <cols>
    <col min="1" max="1" width="21" customWidth="1"/>
    <col min="2" max="2" width="45.42578125" style="1" customWidth="1"/>
    <col min="3" max="3" width="18.28515625" customWidth="1"/>
    <col min="4" max="4" width="17.7109375" customWidth="1"/>
    <col min="5" max="5" width="17.5703125" customWidth="1"/>
    <col min="6" max="6" width="16.5703125" style="2" customWidth="1"/>
    <col min="7" max="7" width="21" customWidth="1"/>
  </cols>
  <sheetData>
    <row r="1" spans="1:9" ht="60.75" customHeight="1" x14ac:dyDescent="0.25">
      <c r="A1" s="40" t="s">
        <v>0</v>
      </c>
      <c r="B1" s="40"/>
      <c r="C1" s="40"/>
      <c r="D1" s="40"/>
      <c r="E1" s="40"/>
      <c r="F1" s="40"/>
      <c r="G1" s="40"/>
    </row>
    <row r="2" spans="1:9" ht="15.75" x14ac:dyDescent="0.25">
      <c r="A2" s="3"/>
      <c r="B2" s="3"/>
      <c r="C2" s="3"/>
      <c r="D2" s="3"/>
      <c r="E2" s="3"/>
      <c r="F2" s="4"/>
      <c r="G2" s="5"/>
    </row>
    <row r="3" spans="1:9" ht="96" customHeight="1" x14ac:dyDescent="0.25">
      <c r="A3" s="6" t="s">
        <v>1</v>
      </c>
      <c r="B3" s="6" t="s">
        <v>2</v>
      </c>
      <c r="C3" s="7" t="s">
        <v>3</v>
      </c>
      <c r="D3" s="7" t="s">
        <v>4</v>
      </c>
      <c r="E3" s="6" t="s">
        <v>5</v>
      </c>
      <c r="F3" s="8" t="s">
        <v>6</v>
      </c>
      <c r="G3" s="9" t="s">
        <v>7</v>
      </c>
    </row>
    <row r="4" spans="1:9" ht="24" customHeight="1" x14ac:dyDescent="0.25">
      <c r="A4" s="41" t="s">
        <v>8</v>
      </c>
      <c r="B4" s="42"/>
      <c r="C4" s="54">
        <f>C5+C27</f>
        <v>10002527.800000001</v>
      </c>
      <c r="D4" s="54">
        <f>D5+D27</f>
        <v>4355788.0699999994</v>
      </c>
      <c r="E4" s="55">
        <f t="shared" ref="E4:E11" si="0">D4/C4*100</f>
        <v>43.546872921462906</v>
      </c>
      <c r="F4" s="54">
        <f>F5+F27</f>
        <v>4148081.9</v>
      </c>
      <c r="G4" s="55">
        <f t="shared" ref="G4:G14" si="1">D4/F4*100</f>
        <v>105.00728228148049</v>
      </c>
      <c r="H4" s="56"/>
    </row>
    <row r="5" spans="1:9" ht="28.5" x14ac:dyDescent="0.25">
      <c r="A5" s="6" t="s">
        <v>9</v>
      </c>
      <c r="B5" s="6" t="s">
        <v>10</v>
      </c>
      <c r="C5" s="11">
        <f>C6+C8+C10+C15+C17+C21+C22+C23+C24+C25+C16</f>
        <v>2286631</v>
      </c>
      <c r="D5" s="11">
        <f>D6+D8+D10+D15+D17+D21+D22+D23+D24+D25+D16+D26</f>
        <v>943966.86999999988</v>
      </c>
      <c r="E5" s="12">
        <f t="shared" si="0"/>
        <v>41.281993902820346</v>
      </c>
      <c r="F5" s="11">
        <f>F6+F8+F10+F15+F17+F21+F22+F23+F24+F25+F16+F26</f>
        <v>879171.29999999993</v>
      </c>
      <c r="G5" s="13">
        <f t="shared" si="1"/>
        <v>107.37007338615352</v>
      </c>
      <c r="H5" s="14"/>
      <c r="I5" s="15"/>
    </row>
    <row r="6" spans="1:9" ht="28.5" x14ac:dyDescent="0.25">
      <c r="A6" s="6" t="s">
        <v>11</v>
      </c>
      <c r="B6" s="6" t="s">
        <v>12</v>
      </c>
      <c r="C6" s="11">
        <f>C7</f>
        <v>1948565</v>
      </c>
      <c r="D6" s="11">
        <f>D7</f>
        <v>754594.2</v>
      </c>
      <c r="E6" s="12">
        <f t="shared" si="0"/>
        <v>38.725636558185123</v>
      </c>
      <c r="F6" s="11">
        <f>F7</f>
        <v>725935.3</v>
      </c>
      <c r="G6" s="13">
        <f t="shared" si="1"/>
        <v>103.94785871413058</v>
      </c>
      <c r="H6" s="14"/>
    </row>
    <row r="7" spans="1:9" x14ac:dyDescent="0.25">
      <c r="A7" s="16" t="s">
        <v>13</v>
      </c>
      <c r="B7" s="16" t="s">
        <v>14</v>
      </c>
      <c r="C7" s="17">
        <v>1948565</v>
      </c>
      <c r="D7" s="17">
        <v>754594.2</v>
      </c>
      <c r="E7" s="18">
        <f t="shared" si="0"/>
        <v>38.725636558185123</v>
      </c>
      <c r="F7" s="17">
        <v>725935.3</v>
      </c>
      <c r="G7" s="19">
        <f t="shared" si="1"/>
        <v>103.94785871413058</v>
      </c>
      <c r="H7" s="14"/>
    </row>
    <row r="8" spans="1:9" ht="42.75" x14ac:dyDescent="0.25">
      <c r="A8" s="6" t="s">
        <v>15</v>
      </c>
      <c r="B8" s="6" t="s">
        <v>16</v>
      </c>
      <c r="C8" s="11">
        <f>C9</f>
        <v>94280</v>
      </c>
      <c r="D8" s="11">
        <f>D9</f>
        <v>38249.199999999997</v>
      </c>
      <c r="E8" s="12">
        <f t="shared" si="0"/>
        <v>40.569792108612639</v>
      </c>
      <c r="F8" s="11">
        <f>F9</f>
        <v>41154.1</v>
      </c>
      <c r="G8" s="13">
        <f t="shared" si="1"/>
        <v>92.941408024959841</v>
      </c>
      <c r="H8" s="14"/>
    </row>
    <row r="9" spans="1:9" ht="45" x14ac:dyDescent="0.25">
      <c r="A9" s="16" t="s">
        <v>17</v>
      </c>
      <c r="B9" s="16" t="s">
        <v>18</v>
      </c>
      <c r="C9" s="17">
        <v>94280</v>
      </c>
      <c r="D9" s="17">
        <v>38249.199999999997</v>
      </c>
      <c r="E9" s="18">
        <f t="shared" si="0"/>
        <v>40.569792108612639</v>
      </c>
      <c r="F9" s="17">
        <v>41154.1</v>
      </c>
      <c r="G9" s="19">
        <f t="shared" si="1"/>
        <v>92.941408024959841</v>
      </c>
      <c r="H9" s="14"/>
    </row>
    <row r="10" spans="1:9" ht="28.5" x14ac:dyDescent="0.25">
      <c r="A10" s="6" t="s">
        <v>19</v>
      </c>
      <c r="B10" s="6" t="s">
        <v>20</v>
      </c>
      <c r="C10" s="11">
        <f>C11+C12+C13+C14</f>
        <v>106855</v>
      </c>
      <c r="D10" s="11">
        <f>D11+D12+D13+D14</f>
        <v>65426.67</v>
      </c>
      <c r="E10" s="12">
        <f t="shared" si="0"/>
        <v>61.229394974498149</v>
      </c>
      <c r="F10" s="11">
        <f>F11+F12+F13+F14</f>
        <v>52531.8</v>
      </c>
      <c r="G10" s="13">
        <f t="shared" si="1"/>
        <v>124.54678880221121</v>
      </c>
      <c r="H10" s="14"/>
    </row>
    <row r="11" spans="1:9" ht="30" x14ac:dyDescent="0.25">
      <c r="A11" s="16" t="s">
        <v>21</v>
      </c>
      <c r="B11" s="16" t="s">
        <v>22</v>
      </c>
      <c r="C11" s="17">
        <v>0</v>
      </c>
      <c r="D11" s="17">
        <v>0</v>
      </c>
      <c r="E11" s="18" t="e">
        <f t="shared" si="0"/>
        <v>#DIV/0!</v>
      </c>
      <c r="F11" s="17">
        <v>4838.3</v>
      </c>
      <c r="G11" s="19">
        <v>0</v>
      </c>
      <c r="H11" s="14"/>
    </row>
    <row r="12" spans="1:9" ht="30" x14ac:dyDescent="0.25">
      <c r="A12" s="16" t="s">
        <v>23</v>
      </c>
      <c r="B12" s="16" t="s">
        <v>24</v>
      </c>
      <c r="C12" s="17">
        <v>0</v>
      </c>
      <c r="D12" s="17">
        <v>56.74</v>
      </c>
      <c r="E12" s="18">
        <v>0</v>
      </c>
      <c r="F12" s="17">
        <v>31.5</v>
      </c>
      <c r="G12" s="19">
        <f>D12/F12*100</f>
        <v>180.12698412698413</v>
      </c>
      <c r="H12" s="14"/>
    </row>
    <row r="13" spans="1:9" x14ac:dyDescent="0.25">
      <c r="A13" s="16" t="s">
        <v>25</v>
      </c>
      <c r="B13" s="16" t="s">
        <v>26</v>
      </c>
      <c r="C13" s="17">
        <v>9437</v>
      </c>
      <c r="D13" s="17">
        <v>11056.83</v>
      </c>
      <c r="E13" s="18">
        <f t="shared" ref="E13:E32" si="2">D13/C13*100</f>
        <v>117.16467097594574</v>
      </c>
      <c r="F13" s="17">
        <v>142.19999999999999</v>
      </c>
      <c r="G13" s="19">
        <f t="shared" si="1"/>
        <v>7775.5485232067513</v>
      </c>
      <c r="H13" s="14"/>
    </row>
    <row r="14" spans="1:9" ht="45" x14ac:dyDescent="0.25">
      <c r="A14" s="16" t="s">
        <v>27</v>
      </c>
      <c r="B14" s="16" t="s">
        <v>28</v>
      </c>
      <c r="C14" s="17">
        <v>97418</v>
      </c>
      <c r="D14" s="17">
        <v>54313.1</v>
      </c>
      <c r="E14" s="18">
        <f t="shared" si="2"/>
        <v>55.752632983637518</v>
      </c>
      <c r="F14" s="17">
        <v>47519.8</v>
      </c>
      <c r="G14" s="19">
        <f t="shared" si="1"/>
        <v>114.29572515035838</v>
      </c>
      <c r="H14" s="14"/>
    </row>
    <row r="15" spans="1:9" ht="28.5" x14ac:dyDescent="0.25">
      <c r="A15" s="6" t="s">
        <v>29</v>
      </c>
      <c r="B15" s="6" t="s">
        <v>30</v>
      </c>
      <c r="C15" s="11">
        <v>12415</v>
      </c>
      <c r="D15" s="11">
        <v>13555.1</v>
      </c>
      <c r="E15" s="12">
        <f t="shared" si="2"/>
        <v>109.18324607329843</v>
      </c>
      <c r="F15" s="11">
        <v>5818.7</v>
      </c>
      <c r="G15" s="13">
        <f t="shared" ref="G15:G32" si="3">D15/F15*100</f>
        <v>232.95753346967535</v>
      </c>
      <c r="H15" s="14"/>
    </row>
    <row r="16" spans="1:9" ht="42.75" x14ac:dyDescent="0.25">
      <c r="A16" s="6" t="s">
        <v>31</v>
      </c>
      <c r="B16" s="6" t="s">
        <v>32</v>
      </c>
      <c r="C16" s="11">
        <v>0</v>
      </c>
      <c r="D16" s="11">
        <v>0</v>
      </c>
      <c r="E16" s="12" t="e">
        <f t="shared" si="2"/>
        <v>#DIV/0!</v>
      </c>
      <c r="F16" s="11">
        <v>-1.4</v>
      </c>
      <c r="G16" s="13">
        <f t="shared" si="3"/>
        <v>0</v>
      </c>
      <c r="H16" s="14"/>
    </row>
    <row r="17" spans="1:8" ht="42.75" x14ac:dyDescent="0.25">
      <c r="A17" s="6" t="s">
        <v>33</v>
      </c>
      <c r="B17" s="6" t="s">
        <v>34</v>
      </c>
      <c r="C17" s="11">
        <f>C18+C19+C20</f>
        <v>92890</v>
      </c>
      <c r="D17" s="11">
        <f>D18+D19+D20</f>
        <v>35354.5</v>
      </c>
      <c r="E17" s="12">
        <f t="shared" si="2"/>
        <v>38.060609322854987</v>
      </c>
      <c r="F17" s="11">
        <f>F18+F19+F20</f>
        <v>35117.700000000004</v>
      </c>
      <c r="G17" s="13">
        <f t="shared" si="3"/>
        <v>100.67430384108297</v>
      </c>
      <c r="H17" s="14"/>
    </row>
    <row r="18" spans="1:8" ht="30" x14ac:dyDescent="0.25">
      <c r="A18" s="16" t="s">
        <v>35</v>
      </c>
      <c r="B18" s="16" t="s">
        <v>36</v>
      </c>
      <c r="C18" s="17">
        <v>124</v>
      </c>
      <c r="D18" s="17">
        <v>0</v>
      </c>
      <c r="E18" s="18">
        <v>0</v>
      </c>
      <c r="F18" s="17">
        <v>0</v>
      </c>
      <c r="G18" s="19">
        <v>0</v>
      </c>
      <c r="H18" s="14"/>
    </row>
    <row r="19" spans="1:8" ht="120" x14ac:dyDescent="0.25">
      <c r="A19" s="16" t="s">
        <v>37</v>
      </c>
      <c r="B19" s="16" t="s">
        <v>38</v>
      </c>
      <c r="C19" s="17">
        <v>84502</v>
      </c>
      <c r="D19" s="17">
        <v>30482</v>
      </c>
      <c r="E19" s="18">
        <f t="shared" si="2"/>
        <v>36.072518993633281</v>
      </c>
      <c r="F19" s="17">
        <v>31092.9</v>
      </c>
      <c r="G19" s="19">
        <f t="shared" si="3"/>
        <v>98.035242772465736</v>
      </c>
      <c r="H19" s="14"/>
    </row>
    <row r="20" spans="1:8" ht="105" x14ac:dyDescent="0.25">
      <c r="A20" s="16" t="s">
        <v>39</v>
      </c>
      <c r="B20" s="16" t="s">
        <v>40</v>
      </c>
      <c r="C20" s="17">
        <v>8264</v>
      </c>
      <c r="D20" s="17">
        <v>4872.5</v>
      </c>
      <c r="E20" s="18">
        <f t="shared" si="2"/>
        <v>58.960551790900297</v>
      </c>
      <c r="F20" s="17">
        <v>4024.8</v>
      </c>
      <c r="G20" s="19">
        <f t="shared" si="3"/>
        <v>121.06191612005566</v>
      </c>
      <c r="H20" s="14"/>
    </row>
    <row r="21" spans="1:8" ht="28.5" x14ac:dyDescent="0.25">
      <c r="A21" s="20" t="s">
        <v>41</v>
      </c>
      <c r="B21" s="20" t="s">
        <v>42</v>
      </c>
      <c r="C21" s="21">
        <v>3779</v>
      </c>
      <c r="D21" s="21">
        <v>4762.2</v>
      </c>
      <c r="E21" s="22">
        <f t="shared" si="2"/>
        <v>126.01746493781422</v>
      </c>
      <c r="F21" s="21">
        <v>2673.8</v>
      </c>
      <c r="G21" s="13">
        <f t="shared" si="3"/>
        <v>178.10606627272045</v>
      </c>
      <c r="H21" s="14"/>
    </row>
    <row r="22" spans="1:8" ht="28.5" x14ac:dyDescent="0.25">
      <c r="A22" s="6" t="s">
        <v>43</v>
      </c>
      <c r="B22" s="6" t="s">
        <v>44</v>
      </c>
      <c r="C22" s="11">
        <v>1100</v>
      </c>
      <c r="D22" s="11">
        <v>1197.4000000000001</v>
      </c>
      <c r="E22" s="12">
        <v>0</v>
      </c>
      <c r="F22" s="11">
        <v>840.2</v>
      </c>
      <c r="G22" s="13">
        <f t="shared" si="3"/>
        <v>142.51368721732922</v>
      </c>
      <c r="H22" s="14"/>
    </row>
    <row r="23" spans="1:8" ht="42.75" x14ac:dyDescent="0.25">
      <c r="A23" s="20" t="s">
        <v>45</v>
      </c>
      <c r="B23" s="20" t="s">
        <v>46</v>
      </c>
      <c r="C23" s="21">
        <v>16900</v>
      </c>
      <c r="D23" s="21">
        <v>22716.1</v>
      </c>
      <c r="E23" s="22">
        <f t="shared" si="2"/>
        <v>134.41479289940827</v>
      </c>
      <c r="F23" s="21">
        <v>10871.7</v>
      </c>
      <c r="G23" s="23">
        <f t="shared" si="3"/>
        <v>208.94708279293943</v>
      </c>
      <c r="H23" s="14"/>
    </row>
    <row r="24" spans="1:8" ht="28.5" x14ac:dyDescent="0.25">
      <c r="A24" s="6" t="s">
        <v>47</v>
      </c>
      <c r="B24" s="6" t="s">
        <v>48</v>
      </c>
      <c r="C24" s="11">
        <v>8849</v>
      </c>
      <c r="D24" s="11">
        <v>7776.1</v>
      </c>
      <c r="E24" s="12">
        <f t="shared" si="2"/>
        <v>87.875466154367729</v>
      </c>
      <c r="F24" s="11">
        <v>3274</v>
      </c>
      <c r="G24" s="13">
        <f t="shared" si="3"/>
        <v>237.51069028711055</v>
      </c>
      <c r="H24" s="14"/>
    </row>
    <row r="25" spans="1:8" ht="28.5" x14ac:dyDescent="0.25">
      <c r="A25" s="6" t="s">
        <v>49</v>
      </c>
      <c r="B25" s="6" t="s">
        <v>50</v>
      </c>
      <c r="C25" s="11">
        <v>998</v>
      </c>
      <c r="D25" s="11">
        <v>335.4</v>
      </c>
      <c r="E25" s="12">
        <f t="shared" si="2"/>
        <v>33.607214428857709</v>
      </c>
      <c r="F25" s="11">
        <v>690.8</v>
      </c>
      <c r="G25" s="13">
        <f t="shared" si="3"/>
        <v>48.552403011001736</v>
      </c>
      <c r="H25" s="14"/>
    </row>
    <row r="26" spans="1:8" ht="71.25" x14ac:dyDescent="0.25">
      <c r="A26" s="6" t="s">
        <v>51</v>
      </c>
      <c r="B26" s="6" t="s">
        <v>52</v>
      </c>
      <c r="C26" s="11">
        <v>0</v>
      </c>
      <c r="D26" s="11">
        <v>0</v>
      </c>
      <c r="E26" s="12" t="e">
        <f t="shared" si="2"/>
        <v>#DIV/0!</v>
      </c>
      <c r="F26" s="11">
        <v>264.60000000000002</v>
      </c>
      <c r="G26" s="13">
        <f t="shared" si="3"/>
        <v>0</v>
      </c>
      <c r="H26" s="14"/>
    </row>
    <row r="27" spans="1:8" ht="28.5" x14ac:dyDescent="0.25">
      <c r="A27" s="6" t="s">
        <v>53</v>
      </c>
      <c r="B27" s="6" t="s">
        <v>54</v>
      </c>
      <c r="C27" s="52">
        <f>C29+C30+C31+C32</f>
        <v>7715896.7999999998</v>
      </c>
      <c r="D27" s="52">
        <f>D29+D30+D31+D32+D33+D34</f>
        <v>3411821.1999999997</v>
      </c>
      <c r="E27" s="12">
        <f t="shared" si="2"/>
        <v>44.218077152094622</v>
      </c>
      <c r="F27" s="11">
        <f>F29+F30+F31+F32+F33+F34</f>
        <v>3268910.6</v>
      </c>
      <c r="G27" s="13">
        <f t="shared" si="3"/>
        <v>104.37181120829673</v>
      </c>
      <c r="H27" s="14"/>
    </row>
    <row r="28" spans="1:8" ht="42.75" x14ac:dyDescent="0.25">
      <c r="A28" s="6" t="s">
        <v>55</v>
      </c>
      <c r="B28" s="6" t="s">
        <v>56</v>
      </c>
      <c r="C28" s="52">
        <f>C29+C30+C31+C32</f>
        <v>7715896.7999999998</v>
      </c>
      <c r="D28" s="52">
        <f>D29+D30+D31+D32</f>
        <v>3413757.4</v>
      </c>
      <c r="E28" s="12">
        <f t="shared" si="2"/>
        <v>44.243170800314488</v>
      </c>
      <c r="F28" s="11">
        <f>F29+F30+F31+F32+F33</f>
        <v>3269641.2</v>
      </c>
      <c r="G28" s="13">
        <f t="shared" si="3"/>
        <v>104.40770687621625</v>
      </c>
      <c r="H28" s="14"/>
    </row>
    <row r="29" spans="1:8" ht="42.75" x14ac:dyDescent="0.25">
      <c r="A29" s="20" t="s">
        <v>57</v>
      </c>
      <c r="B29" s="20" t="s">
        <v>58</v>
      </c>
      <c r="C29" s="53">
        <v>484989.7</v>
      </c>
      <c r="D29" s="53">
        <v>242494</v>
      </c>
      <c r="E29" s="22">
        <f t="shared" si="2"/>
        <v>49.999824738545996</v>
      </c>
      <c r="F29" s="21">
        <v>256258</v>
      </c>
      <c r="G29" s="13">
        <f t="shared" si="3"/>
        <v>94.628850611493107</v>
      </c>
      <c r="H29" s="14"/>
    </row>
    <row r="30" spans="1:8" ht="42.75" x14ac:dyDescent="0.25">
      <c r="A30" s="6" t="s">
        <v>59</v>
      </c>
      <c r="B30" s="6" t="s">
        <v>60</v>
      </c>
      <c r="C30" s="52">
        <v>1399724.4</v>
      </c>
      <c r="D30" s="52">
        <v>454797.4</v>
      </c>
      <c r="E30" s="12">
        <f t="shared" si="2"/>
        <v>32.491924838918294</v>
      </c>
      <c r="F30" s="11">
        <v>230975.7</v>
      </c>
      <c r="G30" s="13">
        <f t="shared" si="3"/>
        <v>196.90270448363182</v>
      </c>
      <c r="H30" s="14"/>
    </row>
    <row r="31" spans="1:8" ht="42.75" x14ac:dyDescent="0.25">
      <c r="A31" s="20" t="s">
        <v>61</v>
      </c>
      <c r="B31" s="20" t="s">
        <v>62</v>
      </c>
      <c r="C31" s="53">
        <v>4853139.7</v>
      </c>
      <c r="D31" s="53">
        <v>2356999.4</v>
      </c>
      <c r="E31" s="22">
        <f t="shared" si="2"/>
        <v>48.566485732936968</v>
      </c>
      <c r="F31" s="21">
        <v>2212704.6</v>
      </c>
      <c r="G31" s="13">
        <f t="shared" si="3"/>
        <v>106.52119582523576</v>
      </c>
      <c r="H31" s="14"/>
    </row>
    <row r="32" spans="1:8" ht="28.5" x14ac:dyDescent="0.25">
      <c r="A32" s="6" t="s">
        <v>63</v>
      </c>
      <c r="B32" s="6" t="s">
        <v>64</v>
      </c>
      <c r="C32" s="52">
        <v>978043</v>
      </c>
      <c r="D32" s="52">
        <v>359466.6</v>
      </c>
      <c r="E32" s="12">
        <f t="shared" si="2"/>
        <v>36.753660115148307</v>
      </c>
      <c r="F32" s="11">
        <v>569702.9</v>
      </c>
      <c r="G32" s="13">
        <f t="shared" si="3"/>
        <v>63.097203823255946</v>
      </c>
      <c r="H32" s="14"/>
    </row>
    <row r="33" spans="1:8" ht="128.25" x14ac:dyDescent="0.25">
      <c r="A33" s="6" t="s">
        <v>65</v>
      </c>
      <c r="B33" s="6" t="s">
        <v>66</v>
      </c>
      <c r="C33" s="24"/>
      <c r="D33" s="52"/>
      <c r="E33" s="12"/>
      <c r="F33" s="11">
        <v>0</v>
      </c>
      <c r="G33" s="13"/>
      <c r="H33" s="14"/>
    </row>
    <row r="34" spans="1:8" ht="57" x14ac:dyDescent="0.25">
      <c r="A34" s="6" t="s">
        <v>67</v>
      </c>
      <c r="B34" s="6" t="s">
        <v>68</v>
      </c>
      <c r="C34" s="24"/>
      <c r="D34" s="52">
        <v>-1936.2</v>
      </c>
      <c r="E34" s="12"/>
      <c r="F34" s="11">
        <v>-730.6</v>
      </c>
      <c r="G34" s="25"/>
      <c r="H34" s="14"/>
    </row>
    <row r="35" spans="1:8" x14ac:dyDescent="0.25">
      <c r="D35" s="15"/>
    </row>
    <row r="39" spans="1:8" x14ac:dyDescent="0.25">
      <c r="D39" s="10"/>
    </row>
  </sheetData>
  <mergeCells count="2">
    <mergeCell ref="A1:G1"/>
    <mergeCell ref="A4:B4"/>
  </mergeCell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F4" sqref="F4"/>
    </sheetView>
  </sheetViews>
  <sheetFormatPr defaultRowHeight="15" x14ac:dyDescent="0.25"/>
  <cols>
    <col min="2" max="2" width="39.42578125" customWidth="1"/>
    <col min="3" max="3" width="19" customWidth="1"/>
    <col min="4" max="4" width="16.42578125" customWidth="1"/>
    <col min="5" max="5" width="18.42578125" customWidth="1"/>
    <col min="6" max="6" width="17.140625" customWidth="1"/>
    <col min="7" max="7" width="20" customWidth="1"/>
  </cols>
  <sheetData>
    <row r="1" spans="1:7" ht="66" customHeight="1" x14ac:dyDescent="0.25">
      <c r="A1" s="43" t="s">
        <v>69</v>
      </c>
      <c r="B1" s="43"/>
      <c r="C1" s="43"/>
      <c r="D1" s="43"/>
      <c r="E1" s="43"/>
      <c r="F1" s="43"/>
      <c r="G1" s="43"/>
    </row>
    <row r="2" spans="1:7" x14ac:dyDescent="0.25">
      <c r="A2" s="44"/>
      <c r="B2" s="44"/>
      <c r="C2" s="44"/>
      <c r="D2" s="44"/>
      <c r="E2" s="44"/>
      <c r="F2" s="44"/>
    </row>
    <row r="3" spans="1:7" ht="81" customHeight="1" x14ac:dyDescent="0.25">
      <c r="A3" s="7" t="s">
        <v>70</v>
      </c>
      <c r="B3" s="7" t="s">
        <v>71</v>
      </c>
      <c r="C3" s="7" t="s">
        <v>3</v>
      </c>
      <c r="D3" s="7" t="s">
        <v>4</v>
      </c>
      <c r="E3" s="6" t="s">
        <v>5</v>
      </c>
      <c r="F3" s="7" t="s">
        <v>6</v>
      </c>
      <c r="G3" s="9" t="s">
        <v>7</v>
      </c>
    </row>
    <row r="4" spans="1:7" ht="29.25" customHeight="1" x14ac:dyDescent="0.25">
      <c r="A4" s="45" t="s">
        <v>72</v>
      </c>
      <c r="B4" s="46"/>
      <c r="C4" s="26">
        <f>C5+C12+C15+C19+C25+C29+C32+C39+C42+C46+C52+C57+C60+C62</f>
        <v>10192527.800000001</v>
      </c>
      <c r="D4" s="26">
        <f>D5+D12+D15+D19+D25+D29+D32+D39+D42+D46+D52+D57+D60+D62</f>
        <v>4447450.3999999994</v>
      </c>
      <c r="E4" s="27">
        <f t="shared" ref="E4:E63" si="0">D4/C4*100</f>
        <v>43.634420109209799</v>
      </c>
      <c r="F4" s="26">
        <f>F5+F12+F15+F19+F25+F29+F32+F39+F42+F46+F52+F57+F60+F62</f>
        <v>4189318.8</v>
      </c>
      <c r="G4" s="27">
        <f t="shared" ref="G4:G63" si="1">D4/F4*100</f>
        <v>106.16166045897484</v>
      </c>
    </row>
    <row r="5" spans="1:7" ht="21" customHeight="1" x14ac:dyDescent="0.25">
      <c r="A5" s="7" t="s">
        <v>73</v>
      </c>
      <c r="B5" s="7" t="s">
        <v>74</v>
      </c>
      <c r="C5" s="28">
        <f>C6+C7+C8+C9+C10+C11</f>
        <v>315460.8</v>
      </c>
      <c r="D5" s="28">
        <f>D6+D7+D8+D9+D10+D11</f>
        <v>119963.40000000001</v>
      </c>
      <c r="E5" s="29">
        <f t="shared" si="0"/>
        <v>38.027989531504389</v>
      </c>
      <c r="F5" s="28">
        <f>F6+F7+F8+F9+F10+F11</f>
        <v>94652.400000000009</v>
      </c>
      <c r="G5" s="30">
        <f t="shared" si="1"/>
        <v>126.74100181294928</v>
      </c>
    </row>
    <row r="6" spans="1:7" ht="75" x14ac:dyDescent="0.25">
      <c r="A6" s="31" t="s">
        <v>75</v>
      </c>
      <c r="B6" s="31" t="s">
        <v>76</v>
      </c>
      <c r="C6" s="32">
        <v>178378.3</v>
      </c>
      <c r="D6" s="32">
        <v>97588</v>
      </c>
      <c r="E6" s="33">
        <f t="shared" si="0"/>
        <v>54.708448280984854</v>
      </c>
      <c r="F6" s="32">
        <v>73662.8</v>
      </c>
      <c r="G6" s="33">
        <f t="shared" si="1"/>
        <v>132.47935185738257</v>
      </c>
    </row>
    <row r="7" spans="1:7" x14ac:dyDescent="0.25">
      <c r="A7" s="31" t="s">
        <v>77</v>
      </c>
      <c r="B7" s="31" t="s">
        <v>78</v>
      </c>
      <c r="C7" s="32">
        <v>10.8</v>
      </c>
      <c r="D7" s="32">
        <v>0</v>
      </c>
      <c r="E7" s="33">
        <f t="shared" si="0"/>
        <v>0</v>
      </c>
      <c r="F7" s="32">
        <v>13.1</v>
      </c>
      <c r="G7" s="33">
        <f t="shared" si="1"/>
        <v>0</v>
      </c>
    </row>
    <row r="8" spans="1:7" ht="60" x14ac:dyDescent="0.25">
      <c r="A8" s="31" t="s">
        <v>79</v>
      </c>
      <c r="B8" s="31" t="s">
        <v>80</v>
      </c>
      <c r="C8" s="32">
        <v>43152.9</v>
      </c>
      <c r="D8" s="32">
        <v>18650.599999999999</v>
      </c>
      <c r="E8" s="33">
        <f t="shared" si="0"/>
        <v>43.219806780077349</v>
      </c>
      <c r="F8" s="32">
        <v>17025.5</v>
      </c>
      <c r="G8" s="33">
        <f t="shared" si="1"/>
        <v>109.5450941235206</v>
      </c>
    </row>
    <row r="9" spans="1:7" ht="30" x14ac:dyDescent="0.25">
      <c r="A9" s="31" t="s">
        <v>81</v>
      </c>
      <c r="B9" s="31" t="s">
        <v>82</v>
      </c>
      <c r="C9" s="32">
        <v>20443</v>
      </c>
      <c r="D9" s="32">
        <v>0</v>
      </c>
      <c r="E9" s="33">
        <f t="shared" si="0"/>
        <v>0</v>
      </c>
      <c r="F9" s="32"/>
      <c r="G9" s="33" t="e">
        <f t="shared" si="1"/>
        <v>#DIV/0!</v>
      </c>
    </row>
    <row r="10" spans="1:7" x14ac:dyDescent="0.25">
      <c r="A10" s="31" t="s">
        <v>83</v>
      </c>
      <c r="B10" s="31" t="s">
        <v>84</v>
      </c>
      <c r="C10" s="32">
        <v>59528.800000000003</v>
      </c>
      <c r="D10" s="32">
        <v>0</v>
      </c>
      <c r="E10" s="33">
        <v>0</v>
      </c>
      <c r="F10" s="32"/>
      <c r="G10" s="33" t="e">
        <f t="shared" si="1"/>
        <v>#DIV/0!</v>
      </c>
    </row>
    <row r="11" spans="1:7" x14ac:dyDescent="0.25">
      <c r="A11" s="31" t="s">
        <v>85</v>
      </c>
      <c r="B11" s="31" t="s">
        <v>86</v>
      </c>
      <c r="C11" s="32">
        <v>13947</v>
      </c>
      <c r="D11" s="32">
        <v>3724.8</v>
      </c>
      <c r="E11" s="33">
        <f t="shared" si="0"/>
        <v>26.706818670681869</v>
      </c>
      <c r="F11" s="32">
        <v>3951</v>
      </c>
      <c r="G11" s="33">
        <f t="shared" si="1"/>
        <v>94.274867122247542</v>
      </c>
    </row>
    <row r="12" spans="1:7" x14ac:dyDescent="0.25">
      <c r="A12" s="7" t="s">
        <v>87</v>
      </c>
      <c r="B12" s="7" t="s">
        <v>88</v>
      </c>
      <c r="C12" s="28">
        <f>C13+C14</f>
        <v>200</v>
      </c>
      <c r="D12" s="28">
        <f>D13+D14</f>
        <v>49.2</v>
      </c>
      <c r="E12" s="30">
        <f t="shared" si="0"/>
        <v>24.6</v>
      </c>
      <c r="F12" s="28">
        <f>F13+F14</f>
        <v>48.6</v>
      </c>
      <c r="G12" s="30">
        <f t="shared" si="1"/>
        <v>101.23456790123457</v>
      </c>
    </row>
    <row r="13" spans="1:7" ht="30" hidden="1" x14ac:dyDescent="0.25">
      <c r="A13" s="31" t="s">
        <v>89</v>
      </c>
      <c r="B13" s="31" t="s">
        <v>90</v>
      </c>
      <c r="C13" s="32"/>
      <c r="D13" s="32"/>
      <c r="E13" s="33">
        <v>0</v>
      </c>
      <c r="F13" s="32">
        <v>0</v>
      </c>
      <c r="G13" s="33">
        <v>0</v>
      </c>
    </row>
    <row r="14" spans="1:7" x14ac:dyDescent="0.25">
      <c r="A14" s="31" t="s">
        <v>91</v>
      </c>
      <c r="B14" s="31" t="s">
        <v>92</v>
      </c>
      <c r="C14" s="32">
        <v>200</v>
      </c>
      <c r="D14" s="32">
        <v>49.2</v>
      </c>
      <c r="E14" s="33">
        <f t="shared" si="0"/>
        <v>24.6</v>
      </c>
      <c r="F14" s="32">
        <v>48.6</v>
      </c>
      <c r="G14" s="33">
        <f t="shared" si="1"/>
        <v>101.23456790123457</v>
      </c>
    </row>
    <row r="15" spans="1:7" ht="28.5" x14ac:dyDescent="0.25">
      <c r="A15" s="7" t="s">
        <v>93</v>
      </c>
      <c r="B15" s="7" t="s">
        <v>94</v>
      </c>
      <c r="C15" s="28">
        <f>C16+C17+C18</f>
        <v>21575.8</v>
      </c>
      <c r="D15" s="28">
        <f>D16+D17+D18</f>
        <v>11053.4</v>
      </c>
      <c r="E15" s="30">
        <f t="shared" si="0"/>
        <v>51.230545333197377</v>
      </c>
      <c r="F15" s="28">
        <f>F16+F17+F18</f>
        <v>47939.4</v>
      </c>
      <c r="G15" s="30">
        <f t="shared" si="1"/>
        <v>23.05702616219644</v>
      </c>
    </row>
    <row r="16" spans="1:7" x14ac:dyDescent="0.25">
      <c r="A16" s="31" t="s">
        <v>95</v>
      </c>
      <c r="B16" s="31" t="s">
        <v>96</v>
      </c>
      <c r="C16" s="32">
        <v>3105</v>
      </c>
      <c r="D16" s="32">
        <v>1643.8</v>
      </c>
      <c r="E16" s="33">
        <f t="shared" si="0"/>
        <v>52.940418679549119</v>
      </c>
      <c r="F16" s="32">
        <v>1431.4</v>
      </c>
      <c r="G16" s="33">
        <f t="shared" si="1"/>
        <v>114.83861953332402</v>
      </c>
    </row>
    <row r="17" spans="1:7" ht="60" x14ac:dyDescent="0.25">
      <c r="A17" s="31" t="s">
        <v>97</v>
      </c>
      <c r="B17" s="31" t="s">
        <v>98</v>
      </c>
      <c r="C17" s="32">
        <v>2613</v>
      </c>
      <c r="D17" s="32">
        <v>1924.9</v>
      </c>
      <c r="E17" s="33">
        <f t="shared" si="0"/>
        <v>73.666283964791432</v>
      </c>
      <c r="F17" s="32">
        <v>40723.1</v>
      </c>
      <c r="G17" s="33">
        <f t="shared" si="1"/>
        <v>4.7268012503959671</v>
      </c>
    </row>
    <row r="18" spans="1:7" ht="45" x14ac:dyDescent="0.25">
      <c r="A18" s="31" t="s">
        <v>99</v>
      </c>
      <c r="B18" s="31" t="s">
        <v>100</v>
      </c>
      <c r="C18" s="32">
        <v>15857.8</v>
      </c>
      <c r="D18" s="32">
        <v>7484.7</v>
      </c>
      <c r="E18" s="33">
        <f t="shared" si="0"/>
        <v>47.198854822232597</v>
      </c>
      <c r="F18" s="32">
        <v>5784.9</v>
      </c>
      <c r="G18" s="33">
        <f t="shared" si="1"/>
        <v>129.38339469999482</v>
      </c>
    </row>
    <row r="19" spans="1:7" x14ac:dyDescent="0.25">
      <c r="A19" s="7" t="s">
        <v>101</v>
      </c>
      <c r="B19" s="7" t="s">
        <v>102</v>
      </c>
      <c r="C19" s="28">
        <f>C20+C21+C22+C23+C24</f>
        <v>1390041</v>
      </c>
      <c r="D19" s="28">
        <f>D20+D21+D22+D23+D24</f>
        <v>535828.4</v>
      </c>
      <c r="E19" s="30">
        <f t="shared" si="0"/>
        <v>38.547668737828602</v>
      </c>
      <c r="F19" s="28">
        <f>F20+F21+F22+F23+F24</f>
        <v>644655.4</v>
      </c>
      <c r="G19" s="30">
        <f t="shared" si="1"/>
        <v>83.118577770387091</v>
      </c>
    </row>
    <row r="20" spans="1:7" hidden="1" x14ac:dyDescent="0.25">
      <c r="A20" s="31" t="s">
        <v>103</v>
      </c>
      <c r="B20" s="31" t="s">
        <v>104</v>
      </c>
      <c r="C20" s="32"/>
      <c r="D20" s="32"/>
      <c r="E20" s="32">
        <v>0</v>
      </c>
      <c r="F20" s="32">
        <v>0</v>
      </c>
      <c r="G20" s="33">
        <v>0</v>
      </c>
    </row>
    <row r="21" spans="1:7" x14ac:dyDescent="0.25">
      <c r="A21" s="31" t="s">
        <v>105</v>
      </c>
      <c r="B21" s="31" t="s">
        <v>106</v>
      </c>
      <c r="C21" s="32">
        <v>2077.9</v>
      </c>
      <c r="D21" s="32">
        <v>292.10000000000002</v>
      </c>
      <c r="E21" s="33">
        <f t="shared" si="0"/>
        <v>14.057461860532269</v>
      </c>
      <c r="F21" s="32">
        <v>363.1</v>
      </c>
      <c r="G21" s="33">
        <f t="shared" si="1"/>
        <v>80.446158083172676</v>
      </c>
    </row>
    <row r="22" spans="1:7" hidden="1" x14ac:dyDescent="0.25">
      <c r="A22" s="31" t="s">
        <v>107</v>
      </c>
      <c r="B22" s="31" t="s">
        <v>108</v>
      </c>
      <c r="C22" s="32"/>
      <c r="D22" s="32"/>
      <c r="E22" s="33" t="e">
        <f t="shared" si="0"/>
        <v>#DIV/0!</v>
      </c>
      <c r="F22" s="32"/>
      <c r="G22" s="33" t="e">
        <f t="shared" si="1"/>
        <v>#DIV/0!</v>
      </c>
    </row>
    <row r="23" spans="1:7" x14ac:dyDescent="0.25">
      <c r="A23" s="31" t="s">
        <v>109</v>
      </c>
      <c r="B23" s="31" t="s">
        <v>110</v>
      </c>
      <c r="C23" s="32">
        <v>1129230.6000000001</v>
      </c>
      <c r="D23" s="32">
        <v>433238.4</v>
      </c>
      <c r="E23" s="33">
        <f t="shared" si="0"/>
        <v>38.365804114766284</v>
      </c>
      <c r="F23" s="32">
        <v>526622.9</v>
      </c>
      <c r="G23" s="33">
        <f t="shared" si="1"/>
        <v>82.267292212321181</v>
      </c>
    </row>
    <row r="24" spans="1:7" ht="30" x14ac:dyDescent="0.25">
      <c r="A24" s="31" t="s">
        <v>111</v>
      </c>
      <c r="B24" s="31" t="s">
        <v>112</v>
      </c>
      <c r="C24" s="32">
        <v>258732.5</v>
      </c>
      <c r="D24" s="32">
        <v>102297.9</v>
      </c>
      <c r="E24" s="33">
        <f t="shared" si="0"/>
        <v>39.538094363870016</v>
      </c>
      <c r="F24" s="32">
        <v>117669.4</v>
      </c>
      <c r="G24" s="33">
        <f t="shared" si="1"/>
        <v>86.936705719583856</v>
      </c>
    </row>
    <row r="25" spans="1:7" x14ac:dyDescent="0.25">
      <c r="A25" s="7" t="s">
        <v>113</v>
      </c>
      <c r="B25" s="7" t="s">
        <v>114</v>
      </c>
      <c r="C25" s="28">
        <f>C26+C27+C28</f>
        <v>546091.60000000009</v>
      </c>
      <c r="D25" s="28">
        <f>D26+D27+D28</f>
        <v>165326.30000000002</v>
      </c>
      <c r="E25" s="30">
        <f t="shared" si="0"/>
        <v>30.274463112049332</v>
      </c>
      <c r="F25" s="28">
        <f>F26+F27+F28</f>
        <v>91268.900000000009</v>
      </c>
      <c r="G25" s="30">
        <f t="shared" si="1"/>
        <v>181.14198812519928</v>
      </c>
    </row>
    <row r="26" spans="1:7" x14ac:dyDescent="0.25">
      <c r="A26" s="31" t="s">
        <v>115</v>
      </c>
      <c r="B26" s="31" t="s">
        <v>116</v>
      </c>
      <c r="C26" s="32">
        <v>3612</v>
      </c>
      <c r="D26" s="32">
        <v>2099.8000000000002</v>
      </c>
      <c r="E26" s="33">
        <f t="shared" si="0"/>
        <v>58.133997785160588</v>
      </c>
      <c r="F26" s="32">
        <v>1246.5999999999999</v>
      </c>
      <c r="G26" s="33">
        <f t="shared" si="1"/>
        <v>168.44216268249642</v>
      </c>
    </row>
    <row r="27" spans="1:7" x14ac:dyDescent="0.25">
      <c r="A27" s="31" t="s">
        <v>117</v>
      </c>
      <c r="B27" s="31" t="s">
        <v>118</v>
      </c>
      <c r="C27" s="32">
        <v>3464.8</v>
      </c>
      <c r="D27" s="32">
        <v>1315.3</v>
      </c>
      <c r="E27" s="33">
        <f t="shared" si="0"/>
        <v>37.961787116139455</v>
      </c>
      <c r="F27" s="32">
        <v>180.2</v>
      </c>
      <c r="G27" s="33">
        <f t="shared" si="1"/>
        <v>729.91120976692571</v>
      </c>
    </row>
    <row r="28" spans="1:7" x14ac:dyDescent="0.25">
      <c r="A28" s="31" t="s">
        <v>119</v>
      </c>
      <c r="B28" s="31" t="s">
        <v>120</v>
      </c>
      <c r="C28" s="32">
        <v>539014.80000000005</v>
      </c>
      <c r="D28" s="32">
        <v>161911.20000000001</v>
      </c>
      <c r="E28" s="33">
        <f t="shared" si="0"/>
        <v>30.038358872520753</v>
      </c>
      <c r="F28" s="32">
        <v>89842.1</v>
      </c>
      <c r="G28" s="33">
        <f t="shared" si="1"/>
        <v>180.2175149512311</v>
      </c>
    </row>
    <row r="29" spans="1:7" x14ac:dyDescent="0.25">
      <c r="A29" s="7" t="s">
        <v>121</v>
      </c>
      <c r="B29" s="7" t="s">
        <v>122</v>
      </c>
      <c r="C29" s="28">
        <f>C30+C31</f>
        <v>1029</v>
      </c>
      <c r="D29" s="28">
        <f>D30+D31</f>
        <v>677.6</v>
      </c>
      <c r="E29" s="30">
        <f t="shared" si="0"/>
        <v>65.850340136054413</v>
      </c>
      <c r="F29" s="28">
        <f>F30+F31</f>
        <v>585</v>
      </c>
      <c r="G29" s="30">
        <f t="shared" si="1"/>
        <v>115.82905982905984</v>
      </c>
    </row>
    <row r="30" spans="1:7" ht="30" hidden="1" x14ac:dyDescent="0.25">
      <c r="A30" s="31" t="s">
        <v>123</v>
      </c>
      <c r="B30" s="31" t="s">
        <v>124</v>
      </c>
      <c r="C30" s="32"/>
      <c r="D30" s="32"/>
      <c r="E30" s="33">
        <v>0</v>
      </c>
      <c r="F30" s="32"/>
      <c r="G30" s="33"/>
    </row>
    <row r="31" spans="1:7" ht="30" x14ac:dyDescent="0.25">
      <c r="A31" s="31" t="s">
        <v>125</v>
      </c>
      <c r="B31" s="31" t="s">
        <v>126</v>
      </c>
      <c r="C31" s="32">
        <v>1029</v>
      </c>
      <c r="D31" s="32">
        <v>677.6</v>
      </c>
      <c r="E31" s="33">
        <f t="shared" si="0"/>
        <v>65.850340136054413</v>
      </c>
      <c r="F31" s="32">
        <v>585</v>
      </c>
      <c r="G31" s="33">
        <f t="shared" si="1"/>
        <v>115.82905982905984</v>
      </c>
    </row>
    <row r="32" spans="1:7" x14ac:dyDescent="0.25">
      <c r="A32" s="7" t="s">
        <v>127</v>
      </c>
      <c r="B32" s="7" t="s">
        <v>128</v>
      </c>
      <c r="C32" s="28">
        <f>C33+C34+C35+C37+C38+C36</f>
        <v>5515920.5</v>
      </c>
      <c r="D32" s="28">
        <f>D33+D34+D35+D37+D38+D36</f>
        <v>2423334.7999999998</v>
      </c>
      <c r="E32" s="30">
        <f t="shared" si="0"/>
        <v>43.933461332519201</v>
      </c>
      <c r="F32" s="28">
        <f>F33+F34+F35+F37+F38+F36</f>
        <v>2409280.5</v>
      </c>
      <c r="G32" s="30">
        <f t="shared" si="1"/>
        <v>100.58334012996826</v>
      </c>
    </row>
    <row r="33" spans="1:7" x14ac:dyDescent="0.25">
      <c r="A33" s="31" t="s">
        <v>129</v>
      </c>
      <c r="B33" s="31" t="s">
        <v>130</v>
      </c>
      <c r="C33" s="32">
        <v>1311088.7</v>
      </c>
      <c r="D33" s="32">
        <v>581545.6</v>
      </c>
      <c r="E33" s="34">
        <f>D33/C33*100</f>
        <v>44.355931067059004</v>
      </c>
      <c r="F33" s="32">
        <v>566329</v>
      </c>
      <c r="G33" s="33">
        <f t="shared" si="1"/>
        <v>102.68688341935517</v>
      </c>
    </row>
    <row r="34" spans="1:7" x14ac:dyDescent="0.25">
      <c r="A34" s="31" t="s">
        <v>131</v>
      </c>
      <c r="B34" s="31" t="s">
        <v>132</v>
      </c>
      <c r="C34" s="32">
        <v>3741380.4</v>
      </c>
      <c r="D34" s="32">
        <v>1616929.4</v>
      </c>
      <c r="E34" s="33">
        <f t="shared" si="0"/>
        <v>43.217455247266493</v>
      </c>
      <c r="F34" s="32">
        <v>1606127.5</v>
      </c>
      <c r="G34" s="33">
        <f t="shared" si="1"/>
        <v>100.67254312002005</v>
      </c>
    </row>
    <row r="35" spans="1:7" x14ac:dyDescent="0.25">
      <c r="A35" s="31" t="s">
        <v>133</v>
      </c>
      <c r="B35" s="31" t="s">
        <v>134</v>
      </c>
      <c r="C35" s="32">
        <v>299155.90000000002</v>
      </c>
      <c r="D35" s="32">
        <v>163145.1</v>
      </c>
      <c r="E35" s="34">
        <f t="shared" si="0"/>
        <v>54.535143716035684</v>
      </c>
      <c r="F35" s="32">
        <v>168288.5</v>
      </c>
      <c r="G35" s="33">
        <f t="shared" si="1"/>
        <v>96.943700847057286</v>
      </c>
    </row>
    <row r="36" spans="1:7" ht="45" x14ac:dyDescent="0.25">
      <c r="A36" s="31" t="s">
        <v>135</v>
      </c>
      <c r="B36" s="31" t="s">
        <v>136</v>
      </c>
      <c r="C36" s="32">
        <v>200</v>
      </c>
      <c r="D36" s="32">
        <v>60</v>
      </c>
      <c r="E36" s="34"/>
      <c r="F36" s="32">
        <v>61.8</v>
      </c>
      <c r="G36" s="33">
        <f t="shared" si="1"/>
        <v>97.087378640776706</v>
      </c>
    </row>
    <row r="37" spans="1:7" x14ac:dyDescent="0.25">
      <c r="A37" s="31" t="s">
        <v>137</v>
      </c>
      <c r="B37" s="31" t="s">
        <v>138</v>
      </c>
      <c r="C37" s="32">
        <v>7192.1</v>
      </c>
      <c r="D37" s="32">
        <v>2244.8000000000002</v>
      </c>
      <c r="E37" s="33">
        <f t="shared" si="0"/>
        <v>31.212024304445158</v>
      </c>
      <c r="F37" s="32">
        <v>2271.6</v>
      </c>
      <c r="G37" s="33">
        <f t="shared" si="1"/>
        <v>98.820214826553993</v>
      </c>
    </row>
    <row r="38" spans="1:7" x14ac:dyDescent="0.25">
      <c r="A38" s="31" t="s">
        <v>139</v>
      </c>
      <c r="B38" s="31" t="s">
        <v>140</v>
      </c>
      <c r="C38" s="32">
        <v>156903.4</v>
      </c>
      <c r="D38" s="32">
        <v>59409.9</v>
      </c>
      <c r="E38" s="33">
        <f t="shared" si="0"/>
        <v>37.863997848357656</v>
      </c>
      <c r="F38" s="32">
        <v>66202.100000000006</v>
      </c>
      <c r="G38" s="33">
        <f t="shared" si="1"/>
        <v>89.740204615865665</v>
      </c>
    </row>
    <row r="39" spans="1:7" x14ac:dyDescent="0.25">
      <c r="A39" s="7" t="s">
        <v>141</v>
      </c>
      <c r="B39" s="7" t="s">
        <v>142</v>
      </c>
      <c r="C39" s="28">
        <f>C40+C41</f>
        <v>407579.1</v>
      </c>
      <c r="D39" s="28">
        <f>D40+D41</f>
        <v>168381.5</v>
      </c>
      <c r="E39" s="30">
        <f t="shared" si="0"/>
        <v>41.312594291512987</v>
      </c>
      <c r="F39" s="28">
        <f>F40+F41</f>
        <v>222319.9</v>
      </c>
      <c r="G39" s="30">
        <f t="shared" si="1"/>
        <v>75.738384193227873</v>
      </c>
    </row>
    <row r="40" spans="1:7" x14ac:dyDescent="0.25">
      <c r="A40" s="31" t="s">
        <v>143</v>
      </c>
      <c r="B40" s="31" t="s">
        <v>144</v>
      </c>
      <c r="C40" s="32">
        <v>368551.5</v>
      </c>
      <c r="D40" s="32">
        <v>155502.5</v>
      </c>
      <c r="E40" s="33">
        <f t="shared" si="0"/>
        <v>42.192882134518513</v>
      </c>
      <c r="F40" s="32">
        <v>214359.5</v>
      </c>
      <c r="G40" s="33">
        <f t="shared" si="1"/>
        <v>72.542854410464656</v>
      </c>
    </row>
    <row r="41" spans="1:7" ht="30" x14ac:dyDescent="0.25">
      <c r="A41" s="31" t="s">
        <v>145</v>
      </c>
      <c r="B41" s="31" t="s">
        <v>146</v>
      </c>
      <c r="C41" s="32">
        <v>39027.599999999999</v>
      </c>
      <c r="D41" s="32">
        <v>12879</v>
      </c>
      <c r="E41" s="33">
        <f t="shared" si="0"/>
        <v>32.999723272760818</v>
      </c>
      <c r="F41" s="32">
        <v>7960.4</v>
      </c>
      <c r="G41" s="33">
        <f t="shared" si="1"/>
        <v>161.78835234410332</v>
      </c>
    </row>
    <row r="42" spans="1:7" ht="23.25" customHeight="1" x14ac:dyDescent="0.25">
      <c r="A42" s="7" t="s">
        <v>147</v>
      </c>
      <c r="B42" s="7" t="s">
        <v>148</v>
      </c>
      <c r="C42" s="28">
        <f>C43+C44+C45</f>
        <v>9831.2000000000007</v>
      </c>
      <c r="D42" s="28">
        <f>D43+D44+D45</f>
        <v>2635.8</v>
      </c>
      <c r="E42" s="30">
        <f t="shared" si="0"/>
        <v>26.810562291480185</v>
      </c>
      <c r="F42" s="28">
        <f>F43+F44+F45</f>
        <v>3965</v>
      </c>
      <c r="G42" s="30">
        <f t="shared" si="1"/>
        <v>66.476670870113495</v>
      </c>
    </row>
    <row r="43" spans="1:7" x14ac:dyDescent="0.25">
      <c r="A43" s="31" t="s">
        <v>149</v>
      </c>
      <c r="B43" s="31" t="s">
        <v>150</v>
      </c>
      <c r="C43" s="32">
        <v>5557.2</v>
      </c>
      <c r="D43" s="32">
        <v>1535.8</v>
      </c>
      <c r="E43" s="33">
        <f t="shared" si="0"/>
        <v>27.636219678975021</v>
      </c>
      <c r="F43" s="32">
        <v>1790.3</v>
      </c>
      <c r="G43" s="33">
        <f t="shared" si="1"/>
        <v>85.784505390158074</v>
      </c>
    </row>
    <row r="44" spans="1:7" x14ac:dyDescent="0.25">
      <c r="A44" s="31" t="s">
        <v>151</v>
      </c>
      <c r="B44" s="31" t="s">
        <v>152</v>
      </c>
      <c r="C44" s="32">
        <v>2124</v>
      </c>
      <c r="D44" s="32">
        <v>0</v>
      </c>
      <c r="E44" s="33">
        <f t="shared" si="0"/>
        <v>0</v>
      </c>
      <c r="F44" s="32">
        <v>674.7</v>
      </c>
      <c r="G44" s="33">
        <v>0</v>
      </c>
    </row>
    <row r="45" spans="1:7" ht="30" x14ac:dyDescent="0.25">
      <c r="A45" s="31" t="s">
        <v>153</v>
      </c>
      <c r="B45" s="31" t="s">
        <v>154</v>
      </c>
      <c r="C45" s="32">
        <v>2150</v>
      </c>
      <c r="D45" s="32">
        <v>1100</v>
      </c>
      <c r="E45" s="33">
        <f t="shared" si="0"/>
        <v>51.162790697674424</v>
      </c>
      <c r="F45" s="32">
        <v>1500</v>
      </c>
      <c r="G45" s="33">
        <f t="shared" si="1"/>
        <v>73.333333333333329</v>
      </c>
    </row>
    <row r="46" spans="1:7" x14ac:dyDescent="0.25">
      <c r="A46" s="7" t="s">
        <v>155</v>
      </c>
      <c r="B46" s="7" t="s">
        <v>156</v>
      </c>
      <c r="C46" s="28">
        <f>C47+C48+C49+C50+C51</f>
        <v>1562950.5000000002</v>
      </c>
      <c r="D46" s="28">
        <f>D47+D48+D49+D50+D51</f>
        <v>873878.1</v>
      </c>
      <c r="E46" s="30">
        <f t="shared" si="0"/>
        <v>55.912077829720133</v>
      </c>
      <c r="F46" s="28">
        <f>F47+F48+F49+F50+F51</f>
        <v>492680.4</v>
      </c>
      <c r="G46" s="30">
        <f t="shared" si="1"/>
        <v>177.37220721587462</v>
      </c>
    </row>
    <row r="47" spans="1:7" x14ac:dyDescent="0.25">
      <c r="A47" s="31" t="s">
        <v>157</v>
      </c>
      <c r="B47" s="31" t="s">
        <v>158</v>
      </c>
      <c r="C47" s="32">
        <v>11437</v>
      </c>
      <c r="D47" s="32">
        <v>4601.8</v>
      </c>
      <c r="E47" s="33">
        <f t="shared" si="0"/>
        <v>40.236075894028154</v>
      </c>
      <c r="F47" s="32">
        <v>4301.5</v>
      </c>
      <c r="G47" s="33">
        <f t="shared" si="1"/>
        <v>106.98128559804721</v>
      </c>
    </row>
    <row r="48" spans="1:7" x14ac:dyDescent="0.25">
      <c r="A48" s="31" t="s">
        <v>159</v>
      </c>
      <c r="B48" s="31" t="s">
        <v>160</v>
      </c>
      <c r="C48" s="32">
        <v>90959.5</v>
      </c>
      <c r="D48" s="32">
        <v>37896.400000000001</v>
      </c>
      <c r="E48" s="33">
        <f t="shared" si="0"/>
        <v>41.662937900933933</v>
      </c>
      <c r="F48" s="32">
        <v>32337.9</v>
      </c>
      <c r="G48" s="33">
        <f t="shared" si="1"/>
        <v>117.1888094155774</v>
      </c>
    </row>
    <row r="49" spans="1:7" x14ac:dyDescent="0.25">
      <c r="A49" s="31" t="s">
        <v>161</v>
      </c>
      <c r="B49" s="31" t="s">
        <v>162</v>
      </c>
      <c r="C49" s="32">
        <v>1062721.3</v>
      </c>
      <c r="D49" s="32">
        <v>665656.69999999995</v>
      </c>
      <c r="E49" s="33">
        <f t="shared" si="0"/>
        <v>62.636996171997296</v>
      </c>
      <c r="F49" s="32">
        <v>351053.2</v>
      </c>
      <c r="G49" s="33">
        <f t="shared" si="1"/>
        <v>189.61704379848979</v>
      </c>
    </row>
    <row r="50" spans="1:7" x14ac:dyDescent="0.25">
      <c r="A50" s="31" t="s">
        <v>163</v>
      </c>
      <c r="B50" s="31" t="s">
        <v>164</v>
      </c>
      <c r="C50" s="32">
        <v>273120.40000000002</v>
      </c>
      <c r="D50" s="32">
        <v>116444.4</v>
      </c>
      <c r="E50" s="33">
        <f t="shared" si="0"/>
        <v>42.634823323340179</v>
      </c>
      <c r="F50" s="32">
        <v>91985</v>
      </c>
      <c r="G50" s="33">
        <f t="shared" si="1"/>
        <v>126.59063977822471</v>
      </c>
    </row>
    <row r="51" spans="1:7" ht="30" x14ac:dyDescent="0.25">
      <c r="A51" s="31" t="s">
        <v>165</v>
      </c>
      <c r="B51" s="31" t="s">
        <v>166</v>
      </c>
      <c r="C51" s="32">
        <v>124712.3</v>
      </c>
      <c r="D51" s="32">
        <v>49278.8</v>
      </c>
      <c r="E51" s="33">
        <f t="shared" si="0"/>
        <v>39.513985388770791</v>
      </c>
      <c r="F51" s="32">
        <v>13002.8</v>
      </c>
      <c r="G51" s="33">
        <f t="shared" si="1"/>
        <v>378.98606453994529</v>
      </c>
    </row>
    <row r="52" spans="1:7" x14ac:dyDescent="0.25">
      <c r="A52" s="7" t="s">
        <v>167</v>
      </c>
      <c r="B52" s="9" t="s">
        <v>168</v>
      </c>
      <c r="C52" s="28">
        <f>C53+C55+C56+C54</f>
        <v>161351.5</v>
      </c>
      <c r="D52" s="28">
        <f>D53+D55+D56+D54</f>
        <v>61228.700000000004</v>
      </c>
      <c r="E52" s="29">
        <f t="shared" si="0"/>
        <v>37.947400550971025</v>
      </c>
      <c r="F52" s="28">
        <f>F53+F55+F56+F54</f>
        <v>67288</v>
      </c>
      <c r="G52" s="30">
        <f t="shared" si="1"/>
        <v>90.994976816074185</v>
      </c>
    </row>
    <row r="53" spans="1:7" x14ac:dyDescent="0.25">
      <c r="A53" s="31" t="s">
        <v>169</v>
      </c>
      <c r="B53" s="35" t="s">
        <v>170</v>
      </c>
      <c r="C53" s="32">
        <v>124788.5</v>
      </c>
      <c r="D53" s="32">
        <v>45279.3</v>
      </c>
      <c r="E53" s="33">
        <f t="shared" si="0"/>
        <v>36.284833939024828</v>
      </c>
      <c r="F53" s="32"/>
      <c r="G53" s="33" t="e">
        <f>D53/F53*100</f>
        <v>#DIV/0!</v>
      </c>
    </row>
    <row r="54" spans="1:7" x14ac:dyDescent="0.25">
      <c r="A54" s="31" t="s">
        <v>171</v>
      </c>
      <c r="B54" s="35" t="s">
        <v>172</v>
      </c>
      <c r="C54" s="32">
        <v>100</v>
      </c>
      <c r="D54" s="32">
        <v>91.8</v>
      </c>
      <c r="E54" s="33">
        <f t="shared" si="0"/>
        <v>91.8</v>
      </c>
      <c r="F54" s="32">
        <v>54960.5</v>
      </c>
      <c r="G54" s="33"/>
    </row>
    <row r="55" spans="1:7" x14ac:dyDescent="0.25">
      <c r="A55" s="31" t="s">
        <v>173</v>
      </c>
      <c r="B55" s="31" t="s">
        <v>174</v>
      </c>
      <c r="C55" s="32">
        <v>28270.2</v>
      </c>
      <c r="D55" s="32">
        <v>13815.4</v>
      </c>
      <c r="E55" s="33">
        <f t="shared" si="0"/>
        <v>48.869127208155582</v>
      </c>
      <c r="F55" s="32">
        <v>11069.1</v>
      </c>
      <c r="G55" s="33">
        <f t="shared" si="1"/>
        <v>124.81050853276237</v>
      </c>
    </row>
    <row r="56" spans="1:7" ht="30" x14ac:dyDescent="0.25">
      <c r="A56" s="31" t="s">
        <v>175</v>
      </c>
      <c r="B56" s="31" t="s">
        <v>176</v>
      </c>
      <c r="C56" s="32">
        <v>8192.7999999999993</v>
      </c>
      <c r="D56" s="32">
        <v>2042.2</v>
      </c>
      <c r="E56" s="33">
        <f t="shared" si="0"/>
        <v>24.926764964358952</v>
      </c>
      <c r="F56" s="32">
        <v>1258.4000000000001</v>
      </c>
      <c r="G56" s="33">
        <f t="shared" si="1"/>
        <v>162.28544183089636</v>
      </c>
    </row>
    <row r="57" spans="1:7" x14ac:dyDescent="0.25">
      <c r="A57" s="7" t="s">
        <v>177</v>
      </c>
      <c r="B57" s="9" t="s">
        <v>178</v>
      </c>
      <c r="C57" s="28">
        <f>C58+C59</f>
        <v>3160</v>
      </c>
      <c r="D57" s="28">
        <f>D58+D59</f>
        <v>1516.4</v>
      </c>
      <c r="E57" s="30">
        <f t="shared" si="0"/>
        <v>47.9873417721519</v>
      </c>
      <c r="F57" s="28">
        <f>F58+F59</f>
        <v>1384.4</v>
      </c>
      <c r="G57" s="30">
        <f t="shared" si="1"/>
        <v>109.53481652701531</v>
      </c>
    </row>
    <row r="58" spans="1:7" x14ac:dyDescent="0.25">
      <c r="A58" s="31" t="s">
        <v>179</v>
      </c>
      <c r="B58" s="31" t="s">
        <v>180</v>
      </c>
      <c r="C58" s="32">
        <v>2245</v>
      </c>
      <c r="D58" s="32">
        <v>1171.9000000000001</v>
      </c>
      <c r="E58" s="33">
        <f t="shared" si="0"/>
        <v>52.200445434298445</v>
      </c>
      <c r="F58" s="32">
        <v>1039.9000000000001</v>
      </c>
      <c r="G58" s="33">
        <f t="shared" si="1"/>
        <v>112.69352822386769</v>
      </c>
    </row>
    <row r="59" spans="1:7" ht="30" x14ac:dyDescent="0.25">
      <c r="A59" s="31" t="s">
        <v>181</v>
      </c>
      <c r="B59" s="31" t="s">
        <v>182</v>
      </c>
      <c r="C59" s="32">
        <v>915</v>
      </c>
      <c r="D59" s="32">
        <v>344.5</v>
      </c>
      <c r="E59" s="33">
        <f t="shared" si="0"/>
        <v>37.650273224043715</v>
      </c>
      <c r="F59" s="32">
        <v>344.5</v>
      </c>
      <c r="G59" s="33">
        <f t="shared" si="1"/>
        <v>100</v>
      </c>
    </row>
    <row r="60" spans="1:7" ht="28.5" x14ac:dyDescent="0.25">
      <c r="A60" s="7" t="s">
        <v>183</v>
      </c>
      <c r="B60" s="9" t="s">
        <v>184</v>
      </c>
      <c r="C60" s="28">
        <f>C61</f>
        <v>5000</v>
      </c>
      <c r="D60" s="28">
        <v>0</v>
      </c>
      <c r="E60" s="30">
        <v>0</v>
      </c>
      <c r="F60" s="28">
        <v>0</v>
      </c>
      <c r="G60" s="30">
        <v>0</v>
      </c>
    </row>
    <row r="61" spans="1:7" ht="30" x14ac:dyDescent="0.25">
      <c r="A61" s="31" t="s">
        <v>185</v>
      </c>
      <c r="B61" s="31" t="s">
        <v>186</v>
      </c>
      <c r="C61" s="32">
        <v>5000</v>
      </c>
      <c r="D61" s="32">
        <v>0</v>
      </c>
      <c r="E61" s="33">
        <v>0</v>
      </c>
      <c r="F61" s="32"/>
      <c r="G61" s="33">
        <v>0</v>
      </c>
    </row>
    <row r="62" spans="1:7" ht="42.75" x14ac:dyDescent="0.25">
      <c r="A62" s="7" t="s">
        <v>187</v>
      </c>
      <c r="B62" s="9" t="s">
        <v>188</v>
      </c>
      <c r="C62" s="28">
        <f>C63</f>
        <v>252336.8</v>
      </c>
      <c r="D62" s="28">
        <f>D63</f>
        <v>83576.800000000003</v>
      </c>
      <c r="E62" s="30">
        <f t="shared" si="0"/>
        <v>33.121130172055764</v>
      </c>
      <c r="F62" s="28">
        <f>F63</f>
        <v>113250.9</v>
      </c>
      <c r="G62" s="30">
        <f t="shared" si="1"/>
        <v>73.797912422771034</v>
      </c>
    </row>
    <row r="63" spans="1:7" ht="45" x14ac:dyDescent="0.25">
      <c r="A63" s="31" t="s">
        <v>189</v>
      </c>
      <c r="B63" s="31" t="s">
        <v>190</v>
      </c>
      <c r="C63" s="32">
        <v>252336.8</v>
      </c>
      <c r="D63" s="32">
        <v>83576.800000000003</v>
      </c>
      <c r="E63" s="33">
        <f t="shared" si="0"/>
        <v>33.121130172055764</v>
      </c>
      <c r="F63" s="32">
        <v>113250.9</v>
      </c>
      <c r="G63" s="33">
        <f t="shared" si="1"/>
        <v>73.797912422771034</v>
      </c>
    </row>
  </sheetData>
  <mergeCells count="3">
    <mergeCell ref="A1:G1"/>
    <mergeCell ref="A2:F2"/>
    <mergeCell ref="A4:B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E16" sqref="E16"/>
    </sheetView>
  </sheetViews>
  <sheetFormatPr defaultRowHeight="15" x14ac:dyDescent="0.25"/>
  <cols>
    <col min="1" max="1" width="24.140625" customWidth="1"/>
    <col min="2" max="2" width="31.5703125" customWidth="1"/>
    <col min="3" max="3" width="36.7109375" customWidth="1"/>
    <col min="4" max="4" width="18.5703125" customWidth="1"/>
    <col min="5" max="5" width="18" customWidth="1"/>
    <col min="6" max="6" width="22.42578125" customWidth="1"/>
    <col min="7" max="7" width="17.5703125" customWidth="1"/>
    <col min="8" max="8" width="21" customWidth="1"/>
  </cols>
  <sheetData>
    <row r="1" spans="1:8" x14ac:dyDescent="0.25">
      <c r="A1" s="47" t="s">
        <v>191</v>
      </c>
      <c r="B1" s="47"/>
      <c r="C1" s="47"/>
      <c r="D1" s="47"/>
      <c r="E1" s="47"/>
      <c r="F1" s="47"/>
      <c r="G1" s="47"/>
      <c r="H1" s="47"/>
    </row>
    <row r="2" spans="1:8" x14ac:dyDescent="0.25">
      <c r="A2" s="47"/>
      <c r="B2" s="47"/>
      <c r="C2" s="47"/>
      <c r="D2" s="47"/>
      <c r="E2" s="47"/>
      <c r="F2" s="47"/>
      <c r="G2" s="47"/>
      <c r="H2" s="47"/>
    </row>
    <row r="3" spans="1:8" x14ac:dyDescent="0.25">
      <c r="A3" s="47"/>
      <c r="B3" s="47"/>
      <c r="C3" s="47"/>
      <c r="D3" s="47"/>
      <c r="E3" s="47"/>
      <c r="F3" s="47"/>
      <c r="G3" s="47"/>
      <c r="H3" s="47"/>
    </row>
    <row r="4" spans="1:8" ht="15.75" x14ac:dyDescent="0.25">
      <c r="A4" s="48"/>
      <c r="B4" s="48"/>
      <c r="C4" s="48"/>
      <c r="D4" s="48"/>
      <c r="E4" s="48"/>
      <c r="F4" s="48"/>
      <c r="G4" s="48"/>
      <c r="H4" s="48"/>
    </row>
    <row r="5" spans="1:8" ht="71.25" x14ac:dyDescent="0.25">
      <c r="A5" s="6" t="s">
        <v>1</v>
      </c>
      <c r="B5" s="6" t="s">
        <v>192</v>
      </c>
      <c r="C5" s="6" t="s">
        <v>193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194</v>
      </c>
    </row>
    <row r="6" spans="1:8" ht="26.25" customHeight="1" x14ac:dyDescent="0.25">
      <c r="A6" s="49" t="s">
        <v>195</v>
      </c>
      <c r="B6" s="50"/>
      <c r="C6" s="51"/>
      <c r="D6" s="52">
        <f>D7+D10+D13</f>
        <v>190000</v>
      </c>
      <c r="E6" s="52">
        <f>E7+E10+E13</f>
        <v>91662.199999999808</v>
      </c>
      <c r="F6" s="36">
        <f t="shared" ref="F6:F16" si="0">E6/D6*100</f>
        <v>48.243263157894631</v>
      </c>
      <c r="G6" s="11">
        <f>G7+G10+G13</f>
        <v>52572.999999999956</v>
      </c>
      <c r="H6" s="36">
        <f>E6/G6*100</f>
        <v>174.3522340364824</v>
      </c>
    </row>
    <row r="7" spans="1:8" ht="28.5" x14ac:dyDescent="0.25">
      <c r="A7" s="6" t="s">
        <v>196</v>
      </c>
      <c r="B7" s="6">
        <v>861</v>
      </c>
      <c r="C7" s="6" t="s">
        <v>197</v>
      </c>
      <c r="D7" s="52">
        <f>D8+D9</f>
        <v>50000</v>
      </c>
      <c r="E7" s="52">
        <f>E8+E9</f>
        <v>0</v>
      </c>
      <c r="F7" s="37">
        <v>0</v>
      </c>
      <c r="G7" s="11">
        <f>G8+G9</f>
        <v>0</v>
      </c>
      <c r="H7" s="37">
        <v>0</v>
      </c>
    </row>
    <row r="8" spans="1:8" ht="45" x14ac:dyDescent="0.25">
      <c r="A8" s="16" t="s">
        <v>198</v>
      </c>
      <c r="B8" s="16">
        <v>861</v>
      </c>
      <c r="C8" s="38" t="s">
        <v>199</v>
      </c>
      <c r="D8" s="57">
        <v>50000</v>
      </c>
      <c r="E8" s="57">
        <v>0</v>
      </c>
      <c r="F8" s="37">
        <f t="shared" si="0"/>
        <v>0</v>
      </c>
      <c r="G8" s="17">
        <v>0</v>
      </c>
      <c r="H8" s="37">
        <v>0</v>
      </c>
    </row>
    <row r="9" spans="1:8" ht="60" x14ac:dyDescent="0.25">
      <c r="A9" s="16" t="s">
        <v>200</v>
      </c>
      <c r="B9" s="16">
        <v>861</v>
      </c>
      <c r="C9" s="38" t="s">
        <v>201</v>
      </c>
      <c r="D9" s="57">
        <v>0</v>
      </c>
      <c r="E9" s="57">
        <v>0</v>
      </c>
      <c r="F9" s="37" t="e">
        <f t="shared" si="0"/>
        <v>#DIV/0!</v>
      </c>
      <c r="G9" s="17">
        <v>0</v>
      </c>
      <c r="H9" s="37">
        <v>0</v>
      </c>
    </row>
    <row r="10" spans="1:8" ht="28.5" x14ac:dyDescent="0.25">
      <c r="A10" s="6" t="s">
        <v>202</v>
      </c>
      <c r="B10" s="6">
        <v>861</v>
      </c>
      <c r="C10" s="39" t="s">
        <v>203</v>
      </c>
      <c r="D10" s="52">
        <f>D11+D12</f>
        <v>140000</v>
      </c>
      <c r="E10" s="52">
        <f>E11+E12</f>
        <v>99383.299999999814</v>
      </c>
      <c r="F10" s="36">
        <f t="shared" si="0"/>
        <v>70.988071428571303</v>
      </c>
      <c r="G10" s="11">
        <f>G11+G12</f>
        <v>79256.199999999953</v>
      </c>
      <c r="H10" s="36">
        <f t="shared" ref="H10:H15" si="1">E10/G10*100</f>
        <v>125.39498487184582</v>
      </c>
    </row>
    <row r="11" spans="1:8" ht="30" x14ac:dyDescent="0.25">
      <c r="A11" s="16" t="s">
        <v>204</v>
      </c>
      <c r="B11" s="16">
        <v>861</v>
      </c>
      <c r="C11" s="38" t="s">
        <v>205</v>
      </c>
      <c r="D11" s="57">
        <v>-10176527.800000001</v>
      </c>
      <c r="E11" s="57">
        <v>-4516036.3</v>
      </c>
      <c r="F11" s="37">
        <f t="shared" si="0"/>
        <v>44.376985832043808</v>
      </c>
      <c r="G11" s="17">
        <v>-1858402.5</v>
      </c>
      <c r="H11" s="37">
        <f t="shared" si="1"/>
        <v>243.00636164662927</v>
      </c>
    </row>
    <row r="12" spans="1:8" ht="30" x14ac:dyDescent="0.25">
      <c r="A12" s="16" t="s">
        <v>206</v>
      </c>
      <c r="B12" s="16">
        <v>861</v>
      </c>
      <c r="C12" s="38" t="s">
        <v>207</v>
      </c>
      <c r="D12" s="57">
        <v>10316527.800000001</v>
      </c>
      <c r="E12" s="57">
        <v>4615419.5999999996</v>
      </c>
      <c r="F12" s="37">
        <f t="shared" si="0"/>
        <v>44.738110432853183</v>
      </c>
      <c r="G12" s="17">
        <v>1937658.7</v>
      </c>
      <c r="H12" s="37">
        <f t="shared" si="1"/>
        <v>238.19569462878061</v>
      </c>
    </row>
    <row r="13" spans="1:8" ht="42.75" x14ac:dyDescent="0.25">
      <c r="A13" s="6" t="s">
        <v>208</v>
      </c>
      <c r="B13" s="6">
        <v>861</v>
      </c>
      <c r="C13" s="39" t="s">
        <v>209</v>
      </c>
      <c r="D13" s="52">
        <f>D14</f>
        <v>0</v>
      </c>
      <c r="E13" s="52">
        <f>E14</f>
        <v>-7721.1</v>
      </c>
      <c r="F13" s="36">
        <v>0</v>
      </c>
      <c r="G13" s="11">
        <f>G14</f>
        <v>-26683.200000000001</v>
      </c>
      <c r="H13" s="36">
        <f t="shared" si="1"/>
        <v>28.936184565569345</v>
      </c>
    </row>
    <row r="14" spans="1:8" ht="42.75" x14ac:dyDescent="0.25">
      <c r="A14" s="6" t="s">
        <v>210</v>
      </c>
      <c r="B14" s="6">
        <v>861</v>
      </c>
      <c r="C14" s="39" t="s">
        <v>211</v>
      </c>
      <c r="D14" s="52">
        <f>D15+D16</f>
        <v>0</v>
      </c>
      <c r="E14" s="52">
        <f>E15+E16</f>
        <v>-7721.1</v>
      </c>
      <c r="F14" s="36">
        <v>0</v>
      </c>
      <c r="G14" s="11">
        <f>G15+G16</f>
        <v>-26683.200000000001</v>
      </c>
      <c r="H14" s="36">
        <f t="shared" si="1"/>
        <v>28.936184565569345</v>
      </c>
    </row>
    <row r="15" spans="1:8" ht="75" x14ac:dyDescent="0.25">
      <c r="A15" s="16" t="s">
        <v>212</v>
      </c>
      <c r="B15" s="16">
        <v>861</v>
      </c>
      <c r="C15" s="38" t="s">
        <v>213</v>
      </c>
      <c r="D15" s="57">
        <v>-124000</v>
      </c>
      <c r="E15" s="57">
        <v>-7721.1</v>
      </c>
      <c r="F15" s="37">
        <f t="shared" si="0"/>
        <v>6.2266935483870975</v>
      </c>
      <c r="G15" s="17">
        <v>-26683.200000000001</v>
      </c>
      <c r="H15" s="37">
        <f t="shared" si="1"/>
        <v>28.936184565569345</v>
      </c>
    </row>
    <row r="16" spans="1:8" ht="90" x14ac:dyDescent="0.25">
      <c r="A16" s="16" t="s">
        <v>214</v>
      </c>
      <c r="B16" s="16">
        <v>861</v>
      </c>
      <c r="C16" s="38" t="s">
        <v>215</v>
      </c>
      <c r="D16" s="57">
        <v>124000</v>
      </c>
      <c r="E16" s="57">
        <v>0</v>
      </c>
      <c r="F16" s="37">
        <f t="shared" si="0"/>
        <v>0</v>
      </c>
      <c r="G16" s="17">
        <v>0</v>
      </c>
      <c r="H16" s="37">
        <v>0</v>
      </c>
    </row>
  </sheetData>
  <mergeCells count="3">
    <mergeCell ref="A1:H3"/>
    <mergeCell ref="A4:H4"/>
    <mergeCell ref="A6:C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фин-я дефицита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Оксана Леонова</cp:lastModifiedBy>
  <cp:revision>2</cp:revision>
  <cp:lastPrinted>2025-07-07T04:54:32Z</cp:lastPrinted>
  <dcterms:created xsi:type="dcterms:W3CDTF">2006-09-16T00:00:00Z</dcterms:created>
  <dcterms:modified xsi:type="dcterms:W3CDTF">2025-07-07T05:03:11Z</dcterms:modified>
</cp:coreProperties>
</file>