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35"/>
  </bookViews>
  <sheets>
    <sheet name="Доходы" sheetId="2" r:id="rId1"/>
    <sheet name="Расходы" sheetId="1" r:id="rId2"/>
    <sheet name="Источники фин-я дефицита" sheetId="3" r:id="rId3"/>
  </sheets>
  <calcPr calcId="152511"/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1" i="1"/>
  <c r="F12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1" i="1"/>
  <c r="F32" i="1"/>
  <c r="F33" i="1"/>
  <c r="F34" i="1"/>
  <c r="F35" i="1"/>
  <c r="F36" i="1"/>
  <c r="F37" i="1"/>
  <c r="F38" i="1"/>
  <c r="F39" i="1"/>
  <c r="F40" i="1"/>
  <c r="F41" i="1"/>
  <c r="F42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60" i="1"/>
  <c r="F61" i="1"/>
  <c r="F4" i="1"/>
  <c r="G5" i="2"/>
  <c r="G6" i="2"/>
  <c r="G7" i="2"/>
  <c r="G8" i="2"/>
  <c r="G9" i="2"/>
  <c r="G10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4" i="2"/>
  <c r="D10" i="3"/>
  <c r="D7" i="3"/>
  <c r="D6" i="3"/>
  <c r="D29" i="1"/>
  <c r="C12" i="1"/>
  <c r="C19" i="1"/>
  <c r="C26" i="2"/>
  <c r="C25" i="2"/>
  <c r="C16" i="2"/>
  <c r="C10" i="2"/>
  <c r="C8" i="2"/>
  <c r="C6" i="2"/>
  <c r="C5" i="2" l="1"/>
  <c r="C4" i="2" s="1"/>
  <c r="D6" i="2" l="1"/>
  <c r="D60" i="1"/>
  <c r="D58" i="1"/>
  <c r="D55" i="1"/>
  <c r="D51" i="1"/>
  <c r="D45" i="1"/>
  <c r="D41" i="1"/>
  <c r="D38" i="1"/>
  <c r="D32" i="1"/>
  <c r="D25" i="1"/>
  <c r="D19" i="1"/>
  <c r="D15" i="1"/>
  <c r="D12" i="1"/>
  <c r="D5" i="1"/>
  <c r="D16" i="2"/>
  <c r="D10" i="2"/>
  <c r="D8" i="2"/>
  <c r="D5" i="2" l="1"/>
  <c r="D4" i="2" s="1"/>
  <c r="D4" i="1"/>
  <c r="F14" i="3"/>
  <c r="G14" i="3"/>
  <c r="H14" i="3"/>
  <c r="E14" i="3"/>
  <c r="F7" i="3"/>
  <c r="G7" i="3"/>
  <c r="H7" i="3"/>
  <c r="F10" i="3"/>
  <c r="G10" i="3"/>
  <c r="H10" i="3"/>
  <c r="G6" i="3"/>
  <c r="G6" i="1"/>
  <c r="G7" i="1"/>
  <c r="G8" i="1"/>
  <c r="G9" i="1"/>
  <c r="G11" i="1"/>
  <c r="G14" i="1"/>
  <c r="G16" i="1"/>
  <c r="G17" i="1"/>
  <c r="G18" i="1"/>
  <c r="G21" i="1"/>
  <c r="G22" i="1"/>
  <c r="G23" i="1"/>
  <c r="G24" i="1"/>
  <c r="G26" i="1"/>
  <c r="G27" i="1"/>
  <c r="G28" i="1"/>
  <c r="G31" i="1"/>
  <c r="G33" i="1"/>
  <c r="G34" i="1"/>
  <c r="G35" i="1"/>
  <c r="G36" i="1"/>
  <c r="G37" i="1"/>
  <c r="G39" i="1"/>
  <c r="G40" i="1"/>
  <c r="G42" i="1"/>
  <c r="G44" i="1"/>
  <c r="G46" i="1"/>
  <c r="G47" i="1"/>
  <c r="G48" i="1"/>
  <c r="G49" i="1"/>
  <c r="G50" i="1"/>
  <c r="G52" i="1"/>
  <c r="G53" i="1"/>
  <c r="G54" i="1"/>
  <c r="G56" i="1"/>
  <c r="G57" i="1"/>
  <c r="G61" i="1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4" i="2"/>
  <c r="I5" i="1"/>
  <c r="H5" i="1"/>
  <c r="E5" i="1"/>
  <c r="J6" i="2"/>
  <c r="I6" i="2"/>
  <c r="F6" i="2"/>
  <c r="J5" i="2"/>
  <c r="I5" i="2"/>
  <c r="F5" i="2"/>
  <c r="F4" i="2"/>
  <c r="E10" i="2"/>
  <c r="E5" i="2"/>
  <c r="E4" i="2"/>
  <c r="F6" i="3" l="1"/>
  <c r="H6" i="3"/>
  <c r="F10" i="2"/>
  <c r="I4" i="2"/>
  <c r="E60" i="1"/>
  <c r="H60" i="1"/>
  <c r="I60" i="1"/>
  <c r="E58" i="1"/>
  <c r="H58" i="1"/>
  <c r="I58" i="1"/>
  <c r="E55" i="1"/>
  <c r="H55" i="1"/>
  <c r="I55" i="1"/>
  <c r="E51" i="1"/>
  <c r="H51" i="1"/>
  <c r="I51" i="1"/>
  <c r="E45" i="1"/>
  <c r="H45" i="1"/>
  <c r="I45" i="1"/>
  <c r="E41" i="1"/>
  <c r="H41" i="1"/>
  <c r="I41" i="1"/>
  <c r="E38" i="1"/>
  <c r="H38" i="1"/>
  <c r="I38" i="1"/>
  <c r="E32" i="1"/>
  <c r="H32" i="1"/>
  <c r="I32" i="1"/>
  <c r="E29" i="1"/>
  <c r="H29" i="1"/>
  <c r="I29" i="1"/>
  <c r="E25" i="1"/>
  <c r="H25" i="1"/>
  <c r="I25" i="1"/>
  <c r="E19" i="1"/>
  <c r="H19" i="1"/>
  <c r="I19" i="1"/>
  <c r="E15" i="1"/>
  <c r="H15" i="1"/>
  <c r="I15" i="1"/>
  <c r="E12" i="1"/>
  <c r="H12" i="1"/>
  <c r="I12" i="1"/>
  <c r="F16" i="2"/>
  <c r="I16" i="2"/>
  <c r="J16" i="2"/>
  <c r="I10" i="2"/>
  <c r="J10" i="2"/>
  <c r="F8" i="2"/>
  <c r="I8" i="2"/>
  <c r="J8" i="2"/>
  <c r="E4" i="1" l="1"/>
  <c r="I4" i="1"/>
  <c r="H4" i="1"/>
  <c r="J4" i="2"/>
  <c r="C58" i="1" l="1"/>
  <c r="G12" i="1"/>
  <c r="G19" i="1"/>
  <c r="C60" i="1"/>
  <c r="G60" i="1" s="1"/>
  <c r="E10" i="3" l="1"/>
  <c r="E7" i="3"/>
  <c r="E6" i="3" l="1"/>
  <c r="C15" i="1"/>
  <c r="G15" i="1" s="1"/>
  <c r="C55" i="1"/>
  <c r="G55" i="1" s="1"/>
  <c r="C51" i="1"/>
  <c r="G51" i="1" s="1"/>
  <c r="C45" i="1"/>
  <c r="G45" i="1" s="1"/>
  <c r="C41" i="1"/>
  <c r="G41" i="1" s="1"/>
  <c r="C38" i="1"/>
  <c r="G38" i="1" s="1"/>
  <c r="C32" i="1"/>
  <c r="G32" i="1" s="1"/>
  <c r="C29" i="1"/>
  <c r="G29" i="1" s="1"/>
  <c r="C25" i="1"/>
  <c r="G25" i="1" s="1"/>
  <c r="C5" i="1"/>
  <c r="G5" i="1" s="1"/>
  <c r="E26" i="2"/>
  <c r="E25" i="2"/>
  <c r="E16" i="2"/>
  <c r="E8" i="2"/>
  <c r="E6" i="2"/>
  <c r="C4" i="1" l="1"/>
  <c r="G4" i="1" s="1"/>
</calcChain>
</file>

<file path=xl/sharedStrings.xml><?xml version="1.0" encoding="utf-8"?>
<sst xmlns="http://schemas.openxmlformats.org/spreadsheetml/2006/main" count="222" uniqueCount="214">
  <si>
    <t>КФСР</t>
  </si>
  <si>
    <t>Наименование КФСР</t>
  </si>
  <si>
    <t>0100</t>
  </si>
  <si>
    <t>Общегосударственные вопросы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</si>
  <si>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</si>
  <si>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</si>
  <si>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</si>
  <si>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</si>
  <si>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</si>
  <si>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</si>
  <si>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</si>
  <si>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</si>
  <si>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</si>
  <si>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</si>
  <si>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0113</t>
  </si>
  <si>
    <t>Другие общегосударственные вопросы</t>
  </si>
  <si>
    <t>0200</t>
  </si>
  <si>
    <t>Национальная оборона</t>
  </si>
  <si>
    <t>0204</t>
  </si>
  <si>
    <t>Мобилизационная подготовка экономики</t>
  </si>
  <si>
    <t>0300</t>
  </si>
  <si>
    <t xml:space="preserve">Национальная безопасность и правоохранительная деятельность </t>
  </si>
  <si>
    <t>0304</t>
  </si>
  <si>
    <t>Органы юстиции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</si>
  <si>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</si>
  <si>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</si>
  <si>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</si>
  <si>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</si>
  <si>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</si>
  <si>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</si>
  <si>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0405</t>
  </si>
  <si>
    <t>Сельское хозяйство и рыболовство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</si>
  <si>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</si>
  <si>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</si>
  <si>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</si>
  <si>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</si>
  <si>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</si>
  <si>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</si>
  <si>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</si>
  <si>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 xml:space="preserve">Жилищно- коммунальное хозяйство 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</si>
  <si>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</si>
  <si>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</si>
  <si>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</si>
  <si>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</si>
  <si>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</si>
  <si>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</si>
  <si>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</si>
  <si>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</si>
  <si>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</si>
  <si>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</si>
  <si>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</si>
  <si>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</si>
  <si>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</si>
  <si>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 xml:space="preserve">Образование 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</si>
  <si>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</si>
  <si>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</si>
  <si>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</si>
  <si>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</si>
  <si>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</si>
  <si>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</si>
  <si>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</si>
  <si>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</si>
  <si>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</si>
  <si>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</si>
  <si>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</si>
  <si>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 и киноматография</t>
  </si>
  <si>
    <t>0801</t>
  </si>
  <si>
    <t>Культура</t>
  </si>
  <si>
    <t>0804</t>
  </si>
  <si>
    <t>Другие вопросы в области культуры, кинематографии</t>
  </si>
  <si>
    <t>0900</t>
  </si>
  <si>
    <t xml:space="preserve">Здравоохранение </t>
  </si>
  <si>
    <t>0901</t>
  </si>
  <si>
    <t>Стационарная медицинская помощь</t>
  </si>
  <si>
    <t>0902</t>
  </si>
  <si>
    <t>Амбулаторная помощь</t>
  </si>
  <si>
    <t>0909</t>
  </si>
  <si>
    <t>Другие вопросы в области здравоохранения</t>
  </si>
  <si>
    <t>1000</t>
  </si>
  <si>
    <t xml:space="preserve">Социальная политика 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</si>
  <si>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</si>
  <si>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</si>
  <si>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</si>
  <si>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</si>
  <si>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</si>
  <si>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</si>
  <si>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</si>
  <si>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</si>
  <si>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</si>
  <si>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</si>
  <si>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</si>
  <si>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</si>
  <si>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1102</t>
  </si>
  <si>
    <t>Массовый спорт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</si>
  <si>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</si>
  <si>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</si>
  <si>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</si>
  <si>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</si>
  <si>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1202</t>
  </si>
  <si>
    <t>Периодическая печать и издательства</t>
  </si>
  <si>
    <t>1204</t>
  </si>
  <si>
    <t>Другие вопросы в области средств массовой информации</t>
  </si>
  <si>
    <t>1300</t>
  </si>
  <si>
    <t>Обслуживание государственного (муниципального) долга</t>
  </si>
  <si>
    <t>1301</t>
  </si>
  <si>
    <t>Обслуживание государственного (муниципального) внутреннего долга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</si>
  <si>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</si>
  <si>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</si>
  <si>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</si>
  <si>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</si>
  <si>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1101</t>
  </si>
  <si>
    <t>Физическая культура</t>
  </si>
  <si>
    <t>Код бюджетной классификации</t>
  </si>
  <si>
    <t>Наименование показателей</t>
  </si>
  <si>
    <t>Доходы бюджета, всего</t>
  </si>
  <si>
    <t>1.00.00.00.0.00.0.000</t>
  </si>
  <si>
    <t>Налоговые и неналоговые доходы</t>
  </si>
  <si>
    <t>1.01.00.00.0.00.0.000</t>
  </si>
  <si>
    <t>Налоги на прибыль, доходы</t>
  </si>
  <si>
    <t>1.01.02.00.0.01.0.000</t>
  </si>
  <si>
    <t>Налог на доходы физических лиц</t>
  </si>
  <si>
    <t>1.03.00.00.0.00.0.000</t>
  </si>
  <si>
    <t>Налоги на товары (работы, услуги), реализуемые на территории Российской Федерации</t>
  </si>
  <si>
    <t>1.03.02.00.0.01.0.000</t>
  </si>
  <si>
    <t>Акцизы по подакцизным товарам (продукции), производимым на территории Российской Федерации</t>
  </si>
  <si>
    <t>1.05.00.00.0.00.0.000</t>
  </si>
  <si>
    <t>Налоги на совокупный доход</t>
  </si>
  <si>
    <t>1.05.01.00.0.01.0.000</t>
  </si>
  <si>
    <t>Налог, взимаемый в связи с применением упрощенной системы налогообложения</t>
  </si>
  <si>
    <t>1.05.02.00.0.02.0.000</t>
  </si>
  <si>
    <t>Единый налог на вмененный доход для отдельных видов деятельности</t>
  </si>
  <si>
    <t>1.05.03.00.0.01.0.000</t>
  </si>
  <si>
    <t>Единый сельскохозяйственный налог</t>
  </si>
  <si>
    <t>1.05.04.00.0.02.0.000</t>
  </si>
  <si>
    <t>Налог, взимаемый в связи 
с применением патентной системы налогообложения</t>
  </si>
  <si>
    <t>1.08.00.00.0.00.0.000</t>
  </si>
  <si>
    <t>Государственная пошлина</t>
  </si>
  <si>
    <t>1.11.00.00.0.00.0.000</t>
  </si>
  <si>
    <t>Доходы от использования имущества, находящегося в государственной и муниципальной собственности</t>
  </si>
  <si>
    <t>1.11.03.00.0.00.0.000</t>
  </si>
  <si>
    <t>Проценты, полученные от предоставления бюджетных кредитов внутри страны</t>
  </si>
  <si>
    <t>1.11.05.00.0.00.0.000</t>
  </si>
  <si>
    <t>1.11.09.00.0.00.0.000</t>
  </si>
  <si>
    <t>1.12.00.00.0.00.0.000</t>
  </si>
  <si>
    <t>Платежи при пользовании природными ресурсами</t>
  </si>
  <si>
    <t>1.13.00.00.0.00.0.000</t>
  </si>
  <si>
    <t>Доходы от оказания платных услуг (работ) и компенсации затрат государства</t>
  </si>
  <si>
    <t>1.14.00.00.0.00.0.000</t>
  </si>
  <si>
    <t>1.16.00.00.0.00.0.000</t>
  </si>
  <si>
    <t>Штрафы, санкции, возмещение ущерба</t>
  </si>
  <si>
    <t>1.17.00.00.0.00.0.000</t>
  </si>
  <si>
    <t>Прочие неналоговые доходы</t>
  </si>
  <si>
    <t>2.00.00.00.0.00.0.000</t>
  </si>
  <si>
    <t>Безвозмездные поступления</t>
  </si>
  <si>
    <t>2.02.00.00.0.00.0.000</t>
  </si>
  <si>
    <t>Безвозмездные поступления от других бюджетов бюджетной системы Российской Федерации</t>
  </si>
  <si>
    <t>2.02.01.00.0.00.0.000</t>
  </si>
  <si>
    <t>Дотации бюджетам субъектов Российской Федерации 
и муниципальных образований</t>
  </si>
  <si>
    <t>2.02.02.00.0.00.0.000</t>
  </si>
  <si>
    <t>Субсидии бюджетам бюджетной системы Российской Федерации (межбюджетные субсидии)</t>
  </si>
  <si>
    <t>2.02.03.00.0.00.0.000</t>
  </si>
  <si>
    <t>Субвенции бюджетам субъектов Российской Федерации 
и муниципальных образований</t>
  </si>
  <si>
    <t>2.02.04.00.0.00.0.000</t>
  </si>
  <si>
    <t>Иные межбюджетные трансферты</t>
  </si>
  <si>
    <t>Расходы бюджета, всего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</si>
  <si>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
и муниципальных унитарных предприятий, в том числе казенных)</t>
  </si>
  <si>
    <t>Прочие доходы от использования имущества и прав, находящихся 
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</si>
  <si>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Код главного администратора источников внутреннего финансирования дефицита районного бюджета</t>
  </si>
  <si>
    <t>Наименование кода группы, подгруппы, статьи, вида источника внутреннего финансирования дефицита бюджета</t>
  </si>
  <si>
    <t>01 02 00 00 00 0000 00</t>
  </si>
  <si>
    <t>Кредиты кредитных организаций в валюте Российской Федерации</t>
  </si>
  <si>
    <t>01 02 00 00 00 0000 700</t>
  </si>
  <si>
    <t>Получение кредитов от кредитных организаций в валюте Российской Федерации</t>
  </si>
  <si>
    <t>01 02 00 00 00 0000 800</t>
  </si>
  <si>
    <t>Погашение кредитов, предоставленных кредитными организациями в валюте Российской Федерации</t>
  </si>
  <si>
    <t>01 00 00 00 00 0000 000</t>
  </si>
  <si>
    <t>Изменение остатков средств на счетах по учету средств бюджетов</t>
  </si>
  <si>
    <t>01 05 00 00 00 0000 500</t>
  </si>
  <si>
    <t>Увеличение остатков средств бюджетов</t>
  </si>
  <si>
    <t>01 05 00 00 00 0000 600</t>
  </si>
  <si>
    <t>Уменьшение остатков средств бюджетов</t>
  </si>
  <si>
    <t>01 06 00 00 00 0000 000</t>
  </si>
  <si>
    <t>Иные источники внутреннего финансирования дефицитов бюджетов</t>
  </si>
  <si>
    <t>01 06 05 00 00 0000 000</t>
  </si>
  <si>
    <t>Бюджетные кредиты, предоставленные внутри страны в валюте Российской Федерации</t>
  </si>
  <si>
    <t>01 06 05 02 05 0000 540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</si>
  <si>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</si>
  <si>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01 06 05 02 05 0000 640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</si>
  <si>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</si>
  <si>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Всего средств, направленных на покрытие дефицита</t>
  </si>
  <si>
    <t>Доходы от продажи материальных 
и нематериальных активов</t>
  </si>
  <si>
    <t>Темп роста 2023 г. к 2022 г., %</t>
  </si>
  <si>
    <t>Утвержденные бюджетные назначения на 2025 г., тыс.руб.</t>
  </si>
  <si>
    <t>Утвержденные бюджетные назначения на 2024 г., тыс.руб.</t>
  </si>
  <si>
    <t>Утвержденные бюджетные назначения на 2023 г., тыс.руб.</t>
  </si>
  <si>
    <t>Фактическое исполнение за 2022 г., тыс.руб.</t>
  </si>
  <si>
    <t>2023 г.</t>
  </si>
  <si>
    <t>2024 г.</t>
  </si>
  <si>
    <t>2025 г.</t>
  </si>
  <si>
    <t>тыс. руб.</t>
  </si>
  <si>
    <t>Источники финансирования дефицита бюджета</t>
  </si>
  <si>
    <t>Исполнено за 2022 г.</t>
  </si>
  <si>
    <t>Сведения о доходах бюджета муниципального района «Белгородский район» Белгородской области 
на 2023 год и на плановый период 2024 и 2025 годов в сравнении с ожидаемым исполнением за 2022 год и отчетом 2021 года</t>
  </si>
  <si>
    <t>Ожидаемое исполнение за 2022 г., тыс. руб.</t>
  </si>
  <si>
    <t>Сведения о расходах бюджета муниципального района «Белгородский район» Белгородской области 
на 2023 год и на плановый период 2024 и 2025 годов в сравнении с ожидаемым исполнением за 2022 год и отчетом 2021 года</t>
  </si>
  <si>
    <t>Фактическое исполнение за 2021 г., тыс.руб.</t>
  </si>
  <si>
    <t>2.19.00.00.0.00.0.000</t>
  </si>
  <si>
    <t>Возврат остатков субсидий, субвенций и иных межбюджетных трансфертов, имеющих целевое назначение, прошлых лет</t>
  </si>
  <si>
    <t>0203</t>
  </si>
  <si>
    <t xml:space="preserve">Мобилизационная и вневойсковая  подготовка </t>
  </si>
  <si>
    <t>0401</t>
  </si>
  <si>
    <t>Общеэкономические вопросы</t>
  </si>
  <si>
    <t>Темп роста 2023 г. к 2021 г., %</t>
  </si>
  <si>
    <t>Фактическое исполнение за 2021 г., тыс.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</si>
</sst>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_ ;[Red]\-#,##0.0\ "/>
  </numFmts>
  <fonts count="13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color rgb="FF000000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49" fontId="1" fillId="0" borderId="1" xfId="0" applyNumberFormat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164" fontId="5" fillId="0" borderId="1" xfId="0" applyNumberFormat="1" applyFont="1" applyBorder="1" applyAlignment="1" applyProtection="1">
      <alignment horizontal="center" vertical="center" wrapText="1"/>
    </xf>
    <xf numFmtId="0" fontId="7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9" fillId="0" borderId="0" xfId="0" applyFont="1"/>
    <xf numFmtId="164" fontId="0" fillId="0" borderId="0" xfId="0" applyNumberFormat="1"/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right"/>
    </xf>
    <xf numFmtId="164" fontId="10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164" fontId="1" fillId="2" borderId="1" xfId="0" applyNumberFormat="1" applyFont="1" applyFill="1" applyBorder="1" applyAlignment="1" applyProtection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 applyProtection="1">
      <alignment horizontal="center" vertical="center"/>
    </xf>
    <xf numFmtId="0" fontId="3" fillId="0" borderId="1" xfId="1" applyNumberFormat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12" fillId="0" borderId="1" xfId="0" applyFont="1" applyBorder="1" applyAlignment="1">
      <alignment horizontal="center" vertical="center" wrapText="1"/>
    </xf>
    <xf numFmtId="164" fontId="5" fillId="3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Border="1" applyAlignment="1" applyProtection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4" fillId="0" borderId="0" xfId="1" applyNumberFormat="1" applyFont="1" applyFill="1" applyBorder="1" applyAlignment="1">
      <alignment horizontal="center" vertical="center" wrapText="1" readingOrder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tabSelected="1" workbookViewId="0">
      <selection activeCell="D5" sqref="D5"/>
    </sheetView>
  </sheetViews>
  <sheetFormatPr defaultRowHeight="15" x14ac:dyDescent="0.25"/>
  <cols>
    <col min="1" max="1" width="21" customWidth="1"/>
    <col min="2" max="2" width="45.42578125" style="11" customWidth="1"/>
    <col min="3" max="3" width="16.5703125" style="11" customWidth="1"/>
    <col min="4" max="4" width="17.5703125" style="11" customWidth="1"/>
    <col min="5" max="5" width="18.5703125" hidden="1" customWidth="1"/>
    <col min="6" max="7" width="19.85546875" customWidth="1"/>
    <col min="8" max="8" width="20" customWidth="1"/>
    <col min="9" max="9" width="19.28515625" customWidth="1"/>
    <col min="10" max="10" width="19.140625" customWidth="1"/>
  </cols>
  <sheetData>
    <row r="1" spans="1:11" ht="60.75" customHeight="1" x14ac:dyDescent="0.25">
      <c r="A1" s="48" t="s">
        <v>202</v>
      </c>
      <c r="B1" s="48"/>
      <c r="C1" s="48"/>
      <c r="D1" s="48"/>
      <c r="E1" s="48"/>
      <c r="F1" s="48"/>
      <c r="G1" s="48"/>
      <c r="H1" s="48"/>
      <c r="I1" s="48"/>
      <c r="J1" s="48"/>
    </row>
    <row r="2" spans="1:11" ht="15.75" x14ac:dyDescent="0.25">
      <c r="A2" s="6"/>
      <c r="B2" s="6"/>
      <c r="C2" s="6"/>
      <c r="D2" s="6"/>
      <c r="E2" s="6"/>
      <c r="J2" s="19"/>
    </row>
    <row r="3" spans="1:11" ht="81" customHeight="1" x14ac:dyDescent="0.25">
      <c r="A3" s="7" t="s">
        <v>112</v>
      </c>
      <c r="B3" s="7" t="s">
        <v>113</v>
      </c>
      <c r="C3" s="1" t="s">
        <v>205</v>
      </c>
      <c r="D3" s="7" t="s">
        <v>203</v>
      </c>
      <c r="E3" s="1" t="s">
        <v>195</v>
      </c>
      <c r="F3" s="17" t="s">
        <v>194</v>
      </c>
      <c r="G3" s="17" t="s">
        <v>212</v>
      </c>
      <c r="H3" s="17" t="s">
        <v>191</v>
      </c>
      <c r="I3" s="17" t="s">
        <v>193</v>
      </c>
      <c r="J3" s="17" t="s">
        <v>192</v>
      </c>
    </row>
    <row r="4" spans="1:11" ht="24" customHeight="1" x14ac:dyDescent="0.25">
      <c r="A4" s="47" t="s">
        <v>114</v>
      </c>
      <c r="B4" s="47"/>
      <c r="C4" s="24">
        <f>C5+C25</f>
        <v>6703960.8999999994</v>
      </c>
      <c r="D4" s="24">
        <f>D5+D25</f>
        <v>7422826.9000000004</v>
      </c>
      <c r="E4" s="24">
        <f>E5+E25</f>
        <v>7641981.0999999996</v>
      </c>
      <c r="F4" s="24">
        <f>F5+F25</f>
        <v>7576300.7999999998</v>
      </c>
      <c r="G4" s="24">
        <f>F4/C4*100</f>
        <v>113.01230590411112</v>
      </c>
      <c r="H4" s="24">
        <f>F4/E4*100</f>
        <v>99.140533074597641</v>
      </c>
      <c r="I4" s="24">
        <f>I5+I25</f>
        <v>7945899.9000000004</v>
      </c>
      <c r="J4" s="24">
        <f t="shared" ref="J4" si="0">J5+J25</f>
        <v>7722527.2000000002</v>
      </c>
      <c r="K4" s="16"/>
    </row>
    <row r="5" spans="1:11" ht="28.5" x14ac:dyDescent="0.25">
      <c r="A5" s="18" t="s">
        <v>115</v>
      </c>
      <c r="B5" s="7" t="s">
        <v>116</v>
      </c>
      <c r="C5" s="8">
        <f>C6+C8+C10+C15+C16+C20+C21+C22+C23+C24</f>
        <v>1398702.5</v>
      </c>
      <c r="D5" s="8">
        <f>D6+D8+D10+D15+D16+D20+D21+D22+D23+D24</f>
        <v>1615650</v>
      </c>
      <c r="E5" s="8">
        <f>E6+E8+E10+E15+E16+E20+E21+E22+E23+E24</f>
        <v>1733143.0000000005</v>
      </c>
      <c r="F5" s="8">
        <f>F6+F8+F10+F15+F16+F20+F21+F22+F23+F24</f>
        <v>1613898</v>
      </c>
      <c r="G5" s="26">
        <f t="shared" ref="G5:G30" si="1">F5/C5*100</f>
        <v>115.38536608034946</v>
      </c>
      <c r="H5" s="26">
        <f t="shared" ref="H5:H30" si="2">F5/E5*100</f>
        <v>93.11972526213934</v>
      </c>
      <c r="I5" s="8">
        <f>I6+I8+I10+I15+I16+I20+I21+I22+I23+I24</f>
        <v>1759627</v>
      </c>
      <c r="J5" s="8">
        <f>J6+J8+J10+J15+J16+J20+J21+J22+J23+J24</f>
        <v>1894148</v>
      </c>
    </row>
    <row r="6" spans="1:11" ht="28.5" x14ac:dyDescent="0.25">
      <c r="A6" s="18" t="s">
        <v>117</v>
      </c>
      <c r="B6" s="7" t="s">
        <v>118</v>
      </c>
      <c r="C6" s="8">
        <f>C7</f>
        <v>1047986.6</v>
      </c>
      <c r="D6" s="8">
        <f>D7</f>
        <v>1280867</v>
      </c>
      <c r="E6" s="8">
        <f>E7</f>
        <v>1378587.1</v>
      </c>
      <c r="F6" s="8">
        <f>F7</f>
        <v>1301221</v>
      </c>
      <c r="G6" s="26">
        <f t="shared" si="1"/>
        <v>124.16389675211497</v>
      </c>
      <c r="H6" s="26">
        <f t="shared" si="2"/>
        <v>94.388015091683357</v>
      </c>
      <c r="I6" s="8">
        <f>I7</f>
        <v>1443191</v>
      </c>
      <c r="J6" s="8">
        <f>J7</f>
        <v>1572057</v>
      </c>
    </row>
    <row r="7" spans="1:11" ht="19.5" customHeight="1" x14ac:dyDescent="0.25">
      <c r="A7" s="13" t="s">
        <v>119</v>
      </c>
      <c r="B7" s="9" t="s">
        <v>120</v>
      </c>
      <c r="C7" s="37">
        <v>1047986.6</v>
      </c>
      <c r="D7" s="10">
        <v>1280867</v>
      </c>
      <c r="E7" s="10">
        <v>1378587.1</v>
      </c>
      <c r="F7" s="20">
        <v>1301221</v>
      </c>
      <c r="G7" s="25">
        <f t="shared" si="1"/>
        <v>124.16389675211497</v>
      </c>
      <c r="H7" s="25">
        <f t="shared" si="2"/>
        <v>94.388015091683357</v>
      </c>
      <c r="I7" s="20">
        <v>1443191</v>
      </c>
      <c r="J7" s="20">
        <v>1572057</v>
      </c>
    </row>
    <row r="8" spans="1:11" ht="42.75" x14ac:dyDescent="0.25">
      <c r="A8" s="18" t="s">
        <v>121</v>
      </c>
      <c r="B8" s="7" t="s">
        <v>122</v>
      </c>
      <c r="C8" s="8">
        <f>C9</f>
        <v>71596.899999999994</v>
      </c>
      <c r="D8" s="8">
        <f>D9</f>
        <v>80360</v>
      </c>
      <c r="E8" s="8">
        <f>E9</f>
        <v>84320.6</v>
      </c>
      <c r="F8" s="8">
        <f t="shared" ref="F8:J8" si="3">F9</f>
        <v>75298</v>
      </c>
      <c r="G8" s="26">
        <f t="shared" si="1"/>
        <v>105.16935789119361</v>
      </c>
      <c r="H8" s="26">
        <f t="shared" si="2"/>
        <v>89.299649196044612</v>
      </c>
      <c r="I8" s="8">
        <f t="shared" si="3"/>
        <v>76964</v>
      </c>
      <c r="J8" s="8">
        <f t="shared" si="3"/>
        <v>80321</v>
      </c>
    </row>
    <row r="9" spans="1:11" ht="45" x14ac:dyDescent="0.25">
      <c r="A9" s="13" t="s">
        <v>123</v>
      </c>
      <c r="B9" s="9" t="s">
        <v>124</v>
      </c>
      <c r="C9" s="37">
        <v>71596.899999999994</v>
      </c>
      <c r="D9" s="10">
        <v>80360</v>
      </c>
      <c r="E9" s="10">
        <v>84320.6</v>
      </c>
      <c r="F9" s="5">
        <v>75298</v>
      </c>
      <c r="G9" s="25">
        <f t="shared" si="1"/>
        <v>105.16935789119361</v>
      </c>
      <c r="H9" s="25">
        <f t="shared" si="2"/>
        <v>89.299649196044612</v>
      </c>
      <c r="I9" s="5">
        <v>76964</v>
      </c>
      <c r="J9" s="5">
        <v>80321</v>
      </c>
    </row>
    <row r="10" spans="1:11" ht="28.5" x14ac:dyDescent="0.25">
      <c r="A10" s="18" t="s">
        <v>125</v>
      </c>
      <c r="B10" s="7" t="s">
        <v>126</v>
      </c>
      <c r="C10" s="8">
        <f>C11+C12+C13+C14</f>
        <v>78414.299999999988</v>
      </c>
      <c r="D10" s="8">
        <f>D11+D12+D13+D14</f>
        <v>82413</v>
      </c>
      <c r="E10" s="8">
        <f>E11+E12+E13+E14</f>
        <v>90522.1</v>
      </c>
      <c r="F10" s="8">
        <f>F11+F12+F13+F14</f>
        <v>71844</v>
      </c>
      <c r="G10" s="26">
        <f t="shared" si="1"/>
        <v>91.621043610667968</v>
      </c>
      <c r="H10" s="26">
        <f t="shared" si="2"/>
        <v>79.366254207536059</v>
      </c>
      <c r="I10" s="8">
        <f t="shared" ref="I10:J10" si="4">I11+I12+I13+I14</f>
        <v>71731</v>
      </c>
      <c r="J10" s="8">
        <f t="shared" si="4"/>
        <v>71858</v>
      </c>
    </row>
    <row r="11" spans="1:11" ht="30" x14ac:dyDescent="0.25">
      <c r="A11" s="13" t="s">
        <v>127</v>
      </c>
      <c r="B11" s="9" t="s">
        <v>128</v>
      </c>
      <c r="C11" s="37">
        <v>0</v>
      </c>
      <c r="D11" s="10">
        <v>29448</v>
      </c>
      <c r="E11" s="10">
        <v>30136.400000000001</v>
      </c>
      <c r="F11" s="5">
        <v>11928</v>
      </c>
      <c r="G11" s="25">
        <v>0</v>
      </c>
      <c r="H11" s="25">
        <f t="shared" si="2"/>
        <v>39.58004273901328</v>
      </c>
      <c r="I11" s="5">
        <v>9418</v>
      </c>
      <c r="J11" s="5">
        <v>7052</v>
      </c>
    </row>
    <row r="12" spans="1:11" ht="30" x14ac:dyDescent="0.25">
      <c r="A12" s="13" t="s">
        <v>129</v>
      </c>
      <c r="B12" s="9" t="s">
        <v>130</v>
      </c>
      <c r="C12" s="37">
        <v>20227.5</v>
      </c>
      <c r="D12" s="10">
        <v>-4072</v>
      </c>
      <c r="E12" s="10">
        <v>-4109.1000000000004</v>
      </c>
      <c r="F12" s="20">
        <v>0</v>
      </c>
      <c r="G12" s="25">
        <f t="shared" si="1"/>
        <v>0</v>
      </c>
      <c r="H12" s="25">
        <f t="shared" si="2"/>
        <v>0</v>
      </c>
      <c r="I12" s="20">
        <v>0</v>
      </c>
      <c r="J12" s="20">
        <v>0</v>
      </c>
    </row>
    <row r="13" spans="1:11" x14ac:dyDescent="0.25">
      <c r="A13" s="13" t="s">
        <v>131</v>
      </c>
      <c r="B13" s="9" t="s">
        <v>132</v>
      </c>
      <c r="C13" s="37">
        <v>2909.6</v>
      </c>
      <c r="D13" s="10">
        <v>7016</v>
      </c>
      <c r="E13" s="10">
        <v>6914.3</v>
      </c>
      <c r="F13" s="5">
        <v>5244</v>
      </c>
      <c r="G13" s="25">
        <f t="shared" si="1"/>
        <v>180.23095958207313</v>
      </c>
      <c r="H13" s="25">
        <f t="shared" si="2"/>
        <v>75.842818506573323</v>
      </c>
      <c r="I13" s="5">
        <v>5455</v>
      </c>
      <c r="J13" s="5">
        <v>5673</v>
      </c>
    </row>
    <row r="14" spans="1:11" ht="45" x14ac:dyDescent="0.25">
      <c r="A14" s="13" t="s">
        <v>133</v>
      </c>
      <c r="B14" s="9" t="s">
        <v>134</v>
      </c>
      <c r="C14" s="37">
        <v>55277.2</v>
      </c>
      <c r="D14" s="10">
        <v>50021</v>
      </c>
      <c r="E14" s="10">
        <v>57580.5</v>
      </c>
      <c r="F14" s="5">
        <v>54672</v>
      </c>
      <c r="G14" s="25">
        <f t="shared" si="1"/>
        <v>98.90515438553328</v>
      </c>
      <c r="H14" s="25">
        <f t="shared" si="2"/>
        <v>94.948810795321336</v>
      </c>
      <c r="I14" s="5">
        <v>56858</v>
      </c>
      <c r="J14" s="5">
        <v>59133</v>
      </c>
    </row>
    <row r="15" spans="1:11" ht="28.5" x14ac:dyDescent="0.25">
      <c r="A15" s="18" t="s">
        <v>135</v>
      </c>
      <c r="B15" s="7" t="s">
        <v>136</v>
      </c>
      <c r="C15" s="31">
        <v>20826.8</v>
      </c>
      <c r="D15" s="8">
        <v>20806</v>
      </c>
      <c r="E15" s="8">
        <v>22933.9</v>
      </c>
      <c r="F15" s="3">
        <v>25017</v>
      </c>
      <c r="G15" s="26">
        <f t="shared" si="1"/>
        <v>120.11926940288475</v>
      </c>
      <c r="H15" s="26">
        <f t="shared" si="2"/>
        <v>109.08306044763427</v>
      </c>
      <c r="I15" s="3">
        <v>26020</v>
      </c>
      <c r="J15" s="3">
        <v>27064</v>
      </c>
    </row>
    <row r="16" spans="1:11" ht="42.75" x14ac:dyDescent="0.25">
      <c r="A16" s="18" t="s">
        <v>137</v>
      </c>
      <c r="B16" s="7" t="s">
        <v>138</v>
      </c>
      <c r="C16" s="8">
        <f>C17+C18+C19</f>
        <v>101929.8</v>
      </c>
      <c r="D16" s="8">
        <f>D17+D18+D19</f>
        <v>104000</v>
      </c>
      <c r="E16" s="8">
        <f>E17+E18+E19</f>
        <v>105024.1</v>
      </c>
      <c r="F16" s="8">
        <f t="shared" ref="F16:J16" si="5">F17+F18+F19</f>
        <v>105636</v>
      </c>
      <c r="G16" s="26">
        <f t="shared" si="1"/>
        <v>103.63603185721936</v>
      </c>
      <c r="H16" s="26">
        <f t="shared" si="2"/>
        <v>100.58262817772301</v>
      </c>
      <c r="I16" s="8">
        <f t="shared" si="5"/>
        <v>106026</v>
      </c>
      <c r="J16" s="8">
        <f t="shared" si="5"/>
        <v>106432</v>
      </c>
    </row>
    <row r="17" spans="1:10" ht="30" x14ac:dyDescent="0.25">
      <c r="A17" s="13" t="s">
        <v>139</v>
      </c>
      <c r="B17" s="9" t="s">
        <v>140</v>
      </c>
      <c r="C17" s="37">
        <v>12.2</v>
      </c>
      <c r="D17" s="10">
        <v>87</v>
      </c>
      <c r="E17" s="10">
        <v>13.3</v>
      </c>
      <c r="F17" s="5">
        <v>108</v>
      </c>
      <c r="G17" s="25">
        <f t="shared" si="1"/>
        <v>885.24590163934431</v>
      </c>
      <c r="H17" s="25">
        <f t="shared" si="2"/>
        <v>812.03007518796983</v>
      </c>
      <c r="I17" s="5">
        <v>108</v>
      </c>
      <c r="J17" s="5">
        <v>108</v>
      </c>
    </row>
    <row r="18" spans="1:10" ht="120" x14ac:dyDescent="0.25">
      <c r="A18" s="13" t="s">
        <v>141</v>
      </c>
      <c r="B18" s="9" t="s">
        <v>165</v>
      </c>
      <c r="C18" s="37">
        <v>95603.8</v>
      </c>
      <c r="D18" s="10">
        <v>97366</v>
      </c>
      <c r="E18" s="10">
        <v>97445.8</v>
      </c>
      <c r="F18" s="5">
        <v>98532</v>
      </c>
      <c r="G18" s="25">
        <f t="shared" si="1"/>
        <v>103.06284896625448</v>
      </c>
      <c r="H18" s="25">
        <f t="shared" si="2"/>
        <v>101.11467092476023</v>
      </c>
      <c r="I18" s="5">
        <v>98642</v>
      </c>
      <c r="J18" s="5">
        <v>98757</v>
      </c>
    </row>
    <row r="19" spans="1:10" ht="105" x14ac:dyDescent="0.25">
      <c r="A19" s="13" t="s">
        <v>142</v>
      </c>
      <c r="B19" s="9" t="s">
        <v>166</v>
      </c>
      <c r="C19" s="37">
        <v>6313.8</v>
      </c>
      <c r="D19" s="10">
        <v>6547</v>
      </c>
      <c r="E19" s="10">
        <v>7565</v>
      </c>
      <c r="F19" s="5">
        <v>6996</v>
      </c>
      <c r="G19" s="25">
        <f t="shared" si="1"/>
        <v>110.80490354461656</v>
      </c>
      <c r="H19" s="25">
        <f t="shared" si="2"/>
        <v>92.478519497686719</v>
      </c>
      <c r="I19" s="5">
        <v>7276</v>
      </c>
      <c r="J19" s="5">
        <v>7567</v>
      </c>
    </row>
    <row r="20" spans="1:10" ht="28.5" x14ac:dyDescent="0.25">
      <c r="A20" s="18" t="s">
        <v>143</v>
      </c>
      <c r="B20" s="7" t="s">
        <v>144</v>
      </c>
      <c r="C20" s="41">
        <v>1032.5</v>
      </c>
      <c r="D20" s="8">
        <v>3260</v>
      </c>
      <c r="E20" s="8">
        <v>2304.5</v>
      </c>
      <c r="F20" s="3">
        <v>2262</v>
      </c>
      <c r="G20" s="26">
        <f t="shared" si="1"/>
        <v>219.07990314769975</v>
      </c>
      <c r="H20" s="26">
        <f t="shared" si="2"/>
        <v>98.155782165328702</v>
      </c>
      <c r="I20" s="3">
        <v>2353</v>
      </c>
      <c r="J20" s="3">
        <v>2447</v>
      </c>
    </row>
    <row r="21" spans="1:10" ht="28.5" x14ac:dyDescent="0.25">
      <c r="A21" s="18" t="s">
        <v>145</v>
      </c>
      <c r="B21" s="7" t="s">
        <v>146</v>
      </c>
      <c r="C21" s="31">
        <v>368.4</v>
      </c>
      <c r="D21" s="8">
        <v>145</v>
      </c>
      <c r="E21" s="8">
        <v>255.3</v>
      </c>
      <c r="F21" s="21">
        <v>0</v>
      </c>
      <c r="G21" s="26">
        <f t="shared" si="1"/>
        <v>0</v>
      </c>
      <c r="H21" s="26">
        <f t="shared" si="2"/>
        <v>0</v>
      </c>
      <c r="I21" s="21">
        <v>0</v>
      </c>
      <c r="J21" s="21">
        <v>0</v>
      </c>
    </row>
    <row r="22" spans="1:10" ht="28.5" x14ac:dyDescent="0.25">
      <c r="A22" s="18" t="s">
        <v>147</v>
      </c>
      <c r="B22" s="7" t="s">
        <v>190</v>
      </c>
      <c r="C22" s="41">
        <v>66688.600000000006</v>
      </c>
      <c r="D22" s="8">
        <v>26333</v>
      </c>
      <c r="E22" s="8">
        <v>31029.5</v>
      </c>
      <c r="F22" s="3">
        <v>18250</v>
      </c>
      <c r="G22" s="26">
        <f t="shared" si="1"/>
        <v>27.365996587122833</v>
      </c>
      <c r="H22" s="26">
        <f t="shared" si="2"/>
        <v>58.814998630335644</v>
      </c>
      <c r="I22" s="3">
        <v>18400</v>
      </c>
      <c r="J22" s="3">
        <v>18420</v>
      </c>
    </row>
    <row r="23" spans="1:10" ht="28.5" x14ac:dyDescent="0.25">
      <c r="A23" s="18" t="s">
        <v>148</v>
      </c>
      <c r="B23" s="7" t="s">
        <v>149</v>
      </c>
      <c r="C23" s="31">
        <v>7668.9</v>
      </c>
      <c r="D23" s="8">
        <v>10823</v>
      </c>
      <c r="E23" s="8">
        <v>11663.6</v>
      </c>
      <c r="F23" s="3">
        <v>9653</v>
      </c>
      <c r="G23" s="26">
        <f t="shared" si="1"/>
        <v>125.87202858297802</v>
      </c>
      <c r="H23" s="26">
        <f t="shared" si="2"/>
        <v>82.761754518330534</v>
      </c>
      <c r="I23" s="3">
        <v>10036</v>
      </c>
      <c r="J23" s="3">
        <v>10447</v>
      </c>
    </row>
    <row r="24" spans="1:10" ht="28.5" x14ac:dyDescent="0.25">
      <c r="A24" s="18" t="s">
        <v>150</v>
      </c>
      <c r="B24" s="7" t="s">
        <v>151</v>
      </c>
      <c r="C24" s="31">
        <v>2189.6999999999998</v>
      </c>
      <c r="D24" s="8">
        <v>6643</v>
      </c>
      <c r="E24" s="8">
        <v>6502.3</v>
      </c>
      <c r="F24" s="3">
        <v>4717</v>
      </c>
      <c r="G24" s="26">
        <f t="shared" si="1"/>
        <v>215.41763711924008</v>
      </c>
      <c r="H24" s="26">
        <f t="shared" si="2"/>
        <v>72.543561509004505</v>
      </c>
      <c r="I24" s="3">
        <v>4906</v>
      </c>
      <c r="J24" s="3">
        <v>5102</v>
      </c>
    </row>
    <row r="25" spans="1:10" ht="28.5" x14ac:dyDescent="0.25">
      <c r="A25" s="18" t="s">
        <v>152</v>
      </c>
      <c r="B25" s="7" t="s">
        <v>153</v>
      </c>
      <c r="C25" s="31">
        <f>C27+C28+C29+C30+C31</f>
        <v>5305258.3999999994</v>
      </c>
      <c r="D25" s="8">
        <v>5807176.9000000004</v>
      </c>
      <c r="E25" s="8">
        <f>E27+E28+E29+E30</f>
        <v>5908838.0999999996</v>
      </c>
      <c r="F25" s="3">
        <v>5962402.7999999998</v>
      </c>
      <c r="G25" s="26">
        <f t="shared" si="1"/>
        <v>112.38666150549803</v>
      </c>
      <c r="H25" s="26">
        <f t="shared" si="2"/>
        <v>100.90651832210465</v>
      </c>
      <c r="I25" s="3">
        <v>6186272.9000000004</v>
      </c>
      <c r="J25" s="3">
        <v>5828379.2000000002</v>
      </c>
    </row>
    <row r="26" spans="1:10" ht="42.75" x14ac:dyDescent="0.25">
      <c r="A26" s="18" t="s">
        <v>154</v>
      </c>
      <c r="B26" s="7" t="s">
        <v>155</v>
      </c>
      <c r="C26" s="31">
        <f>C27+C28+C29+C30</f>
        <v>5305378.5999999996</v>
      </c>
      <c r="D26" s="8">
        <v>5807176.9000000004</v>
      </c>
      <c r="E26" s="8">
        <f>E27+E28+E29+E30</f>
        <v>5908838.0999999996</v>
      </c>
      <c r="F26" s="3">
        <v>5962402.7999999998</v>
      </c>
      <c r="G26" s="26">
        <f t="shared" si="1"/>
        <v>112.38411524485737</v>
      </c>
      <c r="H26" s="26">
        <f t="shared" si="2"/>
        <v>100.90651832210465</v>
      </c>
      <c r="I26" s="3">
        <v>6186272.9000000004</v>
      </c>
      <c r="J26" s="3">
        <v>5828379.2000000002</v>
      </c>
    </row>
    <row r="27" spans="1:10" ht="42.75" x14ac:dyDescent="0.25">
      <c r="A27" s="18" t="s">
        <v>156</v>
      </c>
      <c r="B27" s="7" t="s">
        <v>157</v>
      </c>
      <c r="C27" s="41">
        <v>642342.30000000005</v>
      </c>
      <c r="D27" s="8">
        <v>715778.6</v>
      </c>
      <c r="E27" s="8">
        <v>714240.1</v>
      </c>
      <c r="F27" s="3">
        <v>817941.6</v>
      </c>
      <c r="G27" s="26">
        <f t="shared" si="1"/>
        <v>127.33734023121315</v>
      </c>
      <c r="H27" s="26">
        <f t="shared" si="2"/>
        <v>114.5191371921011</v>
      </c>
      <c r="I27" s="3">
        <v>510515.5</v>
      </c>
      <c r="J27" s="3">
        <v>484989.7</v>
      </c>
    </row>
    <row r="28" spans="1:10" ht="42.75" x14ac:dyDescent="0.25">
      <c r="A28" s="18" t="s">
        <v>158</v>
      </c>
      <c r="B28" s="7" t="s">
        <v>159</v>
      </c>
      <c r="C28" s="31">
        <v>873216.1</v>
      </c>
      <c r="D28" s="8">
        <v>1271186.7</v>
      </c>
      <c r="E28" s="8">
        <v>1189499.6000000001</v>
      </c>
      <c r="F28" s="3">
        <v>513523.20000000001</v>
      </c>
      <c r="G28" s="26">
        <f t="shared" si="1"/>
        <v>58.808260635597541</v>
      </c>
      <c r="H28" s="26">
        <f t="shared" si="2"/>
        <v>43.17136382391385</v>
      </c>
      <c r="I28" s="3">
        <v>591321.69999999995</v>
      </c>
      <c r="J28" s="3">
        <v>400111.2</v>
      </c>
    </row>
    <row r="29" spans="1:10" ht="42.75" x14ac:dyDescent="0.25">
      <c r="A29" s="18" t="s">
        <v>160</v>
      </c>
      <c r="B29" s="7" t="s">
        <v>161</v>
      </c>
      <c r="C29" s="41">
        <v>3137167.4</v>
      </c>
      <c r="D29" s="8">
        <v>3107077.9</v>
      </c>
      <c r="E29" s="8">
        <v>3288029.8</v>
      </c>
      <c r="F29" s="3">
        <v>4045736.8</v>
      </c>
      <c r="G29" s="26">
        <f t="shared" si="1"/>
        <v>128.96145739624859</v>
      </c>
      <c r="H29" s="26">
        <f t="shared" si="2"/>
        <v>123.0444079308527</v>
      </c>
      <c r="I29" s="3">
        <v>4314536.5</v>
      </c>
      <c r="J29" s="3">
        <v>4480134.9000000004</v>
      </c>
    </row>
    <row r="30" spans="1:10" ht="28.5" x14ac:dyDescent="0.25">
      <c r="A30" s="18" t="s">
        <v>162</v>
      </c>
      <c r="B30" s="7" t="s">
        <v>163</v>
      </c>
      <c r="C30" s="31">
        <v>652652.80000000005</v>
      </c>
      <c r="D30" s="8">
        <v>713133.7</v>
      </c>
      <c r="E30" s="8">
        <v>717068.6</v>
      </c>
      <c r="F30" s="3">
        <v>585201.19999999995</v>
      </c>
      <c r="G30" s="26">
        <f t="shared" si="1"/>
        <v>89.665010247408716</v>
      </c>
      <c r="H30" s="26">
        <f t="shared" si="2"/>
        <v>81.610211352163503</v>
      </c>
      <c r="I30" s="3">
        <v>769899.2</v>
      </c>
      <c r="J30" s="3">
        <v>463143.4</v>
      </c>
    </row>
    <row r="31" spans="1:10" ht="57" x14ac:dyDescent="0.25">
      <c r="A31" s="7" t="s">
        <v>206</v>
      </c>
      <c r="B31" s="7" t="s">
        <v>207</v>
      </c>
      <c r="C31" s="31">
        <v>-120.2</v>
      </c>
      <c r="D31" s="8"/>
      <c r="E31" s="42"/>
      <c r="F31" s="31"/>
      <c r="G31" s="31"/>
      <c r="H31" s="21"/>
      <c r="I31" s="43"/>
      <c r="J31" s="43"/>
    </row>
  </sheetData>
  <mergeCells count="2">
    <mergeCell ref="A4:B4"/>
    <mergeCell ref="A1:J1"/>
  </mergeCells>
  <pageMargins left="0.7" right="0.7" top="0.75" bottom="0.75" header="0.3" footer="0.3"/>
  <pageSetup paperSize="9" scale="5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"/>
  <sheetViews>
    <sheetView workbookViewId="0">
      <selection activeCell="M60" sqref="M60"/>
    </sheetView>
  </sheetViews>
  <sheetFormatPr defaultRowHeight="15" x14ac:dyDescent="0.25"/>
  <cols>
    <col min="2" max="2" width="39.42578125" customWidth="1"/>
    <col min="3" max="4" width="20.140625" customWidth="1"/>
    <col min="5" max="7" width="19.85546875" customWidth="1"/>
    <col min="8" max="8" width="18.42578125" customWidth="1"/>
    <col min="9" max="9" width="18.5703125" customWidth="1"/>
  </cols>
  <sheetData>
    <row r="1" spans="1:10" ht="66" customHeight="1" x14ac:dyDescent="0.25">
      <c r="A1" s="48" t="s">
        <v>204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x14ac:dyDescent="0.25">
      <c r="A2" s="49"/>
      <c r="B2" s="49"/>
      <c r="C2" s="49"/>
      <c r="D2" s="49"/>
      <c r="E2" s="49"/>
      <c r="F2" s="49"/>
      <c r="G2" s="49"/>
      <c r="H2" s="49"/>
      <c r="I2" s="19"/>
    </row>
    <row r="3" spans="1:10" ht="81" customHeight="1" x14ac:dyDescent="0.25">
      <c r="A3" s="1" t="s">
        <v>0</v>
      </c>
      <c r="B3" s="1" t="s">
        <v>1</v>
      </c>
      <c r="C3" s="1" t="s">
        <v>205</v>
      </c>
      <c r="D3" s="1" t="s">
        <v>203</v>
      </c>
      <c r="E3" s="17" t="s">
        <v>194</v>
      </c>
      <c r="F3" s="17" t="s">
        <v>212</v>
      </c>
      <c r="G3" s="17" t="s">
        <v>191</v>
      </c>
      <c r="H3" s="17" t="s">
        <v>193</v>
      </c>
      <c r="I3" s="17" t="s">
        <v>192</v>
      </c>
    </row>
    <row r="4" spans="1:10" ht="29.25" customHeight="1" x14ac:dyDescent="0.25">
      <c r="A4" s="22"/>
      <c r="B4" s="22" t="s">
        <v>164</v>
      </c>
      <c r="C4" s="23">
        <f>C5+C12+C15+C19+C25+C29+C32+C38+C41+C45+C51+C55+C58+C60</f>
        <v>7052458.9999999991</v>
      </c>
      <c r="D4" s="23">
        <f>D5+D12+D15+D19+D25+D29+D32+D38+D41+D45+D51+D55+D58+D60</f>
        <v>7459379.5999999996</v>
      </c>
      <c r="E4" s="23">
        <f t="shared" ref="E4:I4" si="0">E5+E12+E15+E19+E25+E29+E32+E38+E41+E45+E51+E55+E58+E60</f>
        <v>7659100.7999999998</v>
      </c>
      <c r="F4" s="23">
        <f>E4/C4*100</f>
        <v>108.60184795118981</v>
      </c>
      <c r="G4" s="23">
        <f>E4/C4*100</f>
        <v>108.60184795118981</v>
      </c>
      <c r="H4" s="23">
        <f t="shared" si="0"/>
        <v>7875899.9000000004</v>
      </c>
      <c r="I4" s="23">
        <f t="shared" si="0"/>
        <v>7572527.1999999993</v>
      </c>
    </row>
    <row r="5" spans="1:10" ht="21" customHeight="1" x14ac:dyDescent="0.25">
      <c r="A5" s="1" t="s">
        <v>2</v>
      </c>
      <c r="B5" s="1" t="s">
        <v>3</v>
      </c>
      <c r="C5" s="3">
        <f>C6+C7+C8+C9+C10+C11</f>
        <v>155919</v>
      </c>
      <c r="D5" s="3">
        <f>D6+D7+D8+D9+D10+D11</f>
        <v>163984.70000000001</v>
      </c>
      <c r="E5" s="3">
        <f>E6+E7+E8+E9+E10+E11</f>
        <v>271097.5</v>
      </c>
      <c r="F5" s="27">
        <f t="shared" ref="F5:F61" si="1">E5/C5*100</f>
        <v>173.87072774966489</v>
      </c>
      <c r="G5" s="27">
        <f t="shared" ref="G5:G61" si="2">E5/C5*100</f>
        <v>173.87072774966489</v>
      </c>
      <c r="H5" s="3">
        <f>H6+H7+H8+H9+H10+H11</f>
        <v>280760.2</v>
      </c>
      <c r="I5" s="3">
        <f>I6+I7+I8+I9+I10+I11</f>
        <v>312346.09999999998</v>
      </c>
    </row>
    <row r="6" spans="1:10" ht="75" x14ac:dyDescent="0.25">
      <c r="A6" s="4" t="s">
        <v>4</v>
      </c>
      <c r="B6" s="4" t="s">
        <v>5</v>
      </c>
      <c r="C6" s="30">
        <v>120324.1</v>
      </c>
      <c r="D6" s="5">
        <v>119912.7</v>
      </c>
      <c r="E6" s="12">
        <v>137460.20000000001</v>
      </c>
      <c r="F6" s="12">
        <f t="shared" si="1"/>
        <v>114.24161909376427</v>
      </c>
      <c r="G6" s="12">
        <f t="shared" si="2"/>
        <v>114.24161909376427</v>
      </c>
      <c r="H6" s="30">
        <v>143229</v>
      </c>
      <c r="I6" s="20">
        <v>141656.5</v>
      </c>
    </row>
    <row r="7" spans="1:10" x14ac:dyDescent="0.25">
      <c r="A7" s="4" t="s">
        <v>6</v>
      </c>
      <c r="B7" s="4" t="s">
        <v>7</v>
      </c>
      <c r="C7" s="30">
        <v>27.5</v>
      </c>
      <c r="D7" s="5">
        <v>306</v>
      </c>
      <c r="E7" s="12">
        <v>4.3</v>
      </c>
      <c r="F7" s="12">
        <f t="shared" si="1"/>
        <v>15.636363636363635</v>
      </c>
      <c r="G7" s="12">
        <f t="shared" si="2"/>
        <v>15.636363636363635</v>
      </c>
      <c r="H7" s="30">
        <v>4.5</v>
      </c>
      <c r="I7" s="20">
        <v>57.4</v>
      </c>
    </row>
    <row r="8" spans="1:10" ht="60" x14ac:dyDescent="0.25">
      <c r="A8" s="4" t="s">
        <v>8</v>
      </c>
      <c r="B8" s="4" t="s">
        <v>9</v>
      </c>
      <c r="C8" s="30">
        <v>23948.1</v>
      </c>
      <c r="D8" s="5">
        <v>28640.5</v>
      </c>
      <c r="E8" s="12">
        <v>34145.9</v>
      </c>
      <c r="F8" s="12">
        <f t="shared" si="1"/>
        <v>142.58291889544475</v>
      </c>
      <c r="G8" s="12">
        <f t="shared" si="2"/>
        <v>142.58291889544475</v>
      </c>
      <c r="H8" s="30">
        <v>35601</v>
      </c>
      <c r="I8" s="20">
        <v>37067.300000000003</v>
      </c>
    </row>
    <row r="9" spans="1:10" ht="30" x14ac:dyDescent="0.25">
      <c r="A9" s="4" t="s">
        <v>10</v>
      </c>
      <c r="B9" s="4" t="s">
        <v>11</v>
      </c>
      <c r="C9" s="30">
        <v>3647</v>
      </c>
      <c r="D9" s="5">
        <v>3892.9</v>
      </c>
      <c r="E9" s="12">
        <v>16277.1</v>
      </c>
      <c r="F9" s="12">
        <f t="shared" si="1"/>
        <v>446.31477927063338</v>
      </c>
      <c r="G9" s="12">
        <f t="shared" si="2"/>
        <v>446.31477927063338</v>
      </c>
      <c r="H9" s="30">
        <v>0</v>
      </c>
      <c r="I9" s="20">
        <v>0</v>
      </c>
    </row>
    <row r="10" spans="1:10" x14ac:dyDescent="0.25">
      <c r="A10" s="4" t="s">
        <v>12</v>
      </c>
      <c r="B10" s="4" t="s">
        <v>13</v>
      </c>
      <c r="C10" s="30">
        <v>0</v>
      </c>
      <c r="D10" s="45">
        <v>0</v>
      </c>
      <c r="E10" s="12">
        <v>70000</v>
      </c>
      <c r="F10" s="12"/>
      <c r="G10" s="12"/>
      <c r="H10" s="30">
        <v>89408</v>
      </c>
      <c r="I10" s="20">
        <v>122837.9</v>
      </c>
    </row>
    <row r="11" spans="1:10" x14ac:dyDescent="0.25">
      <c r="A11" s="4" t="s">
        <v>14</v>
      </c>
      <c r="B11" s="4" t="s">
        <v>15</v>
      </c>
      <c r="C11" s="30">
        <v>7972.3</v>
      </c>
      <c r="D11" s="46">
        <v>11232.6</v>
      </c>
      <c r="E11" s="12">
        <v>13210</v>
      </c>
      <c r="F11" s="12">
        <f t="shared" si="1"/>
        <v>165.69873185906198</v>
      </c>
      <c r="G11" s="12">
        <f t="shared" si="2"/>
        <v>165.69873185906198</v>
      </c>
      <c r="H11" s="30">
        <v>12517.7</v>
      </c>
      <c r="I11" s="20">
        <v>10727</v>
      </c>
    </row>
    <row r="12" spans="1:10" x14ac:dyDescent="0.25">
      <c r="A12" s="1" t="s">
        <v>16</v>
      </c>
      <c r="B12" s="1" t="s">
        <v>17</v>
      </c>
      <c r="C12" s="3">
        <f>C14+C13</f>
        <v>6859.4</v>
      </c>
      <c r="D12" s="3">
        <f t="shared" ref="D12:I12" si="3">D14</f>
        <v>520</v>
      </c>
      <c r="E12" s="3">
        <f t="shared" si="3"/>
        <v>580</v>
      </c>
      <c r="F12" s="27">
        <f t="shared" si="1"/>
        <v>8.4555500481091652</v>
      </c>
      <c r="G12" s="27">
        <f t="shared" si="2"/>
        <v>8.4555500481091652</v>
      </c>
      <c r="H12" s="3">
        <f t="shared" si="3"/>
        <v>580</v>
      </c>
      <c r="I12" s="3">
        <f t="shared" si="3"/>
        <v>580</v>
      </c>
    </row>
    <row r="13" spans="1:10" ht="30" x14ac:dyDescent="0.25">
      <c r="A13" s="4" t="s">
        <v>208</v>
      </c>
      <c r="B13" s="4" t="s">
        <v>209</v>
      </c>
      <c r="C13" s="30">
        <v>6362</v>
      </c>
      <c r="D13" s="5">
        <v>0</v>
      </c>
      <c r="E13" s="5">
        <v>0</v>
      </c>
      <c r="F13" s="12"/>
      <c r="G13" s="27"/>
      <c r="H13" s="5">
        <v>0</v>
      </c>
      <c r="I13" s="5">
        <v>0</v>
      </c>
    </row>
    <row r="14" spans="1:10" x14ac:dyDescent="0.25">
      <c r="A14" s="4" t="s">
        <v>18</v>
      </c>
      <c r="B14" s="4" t="s">
        <v>19</v>
      </c>
      <c r="C14" s="30">
        <v>497.4</v>
      </c>
      <c r="D14" s="5">
        <v>520</v>
      </c>
      <c r="E14" s="12">
        <v>580</v>
      </c>
      <c r="F14" s="12">
        <f t="shared" si="1"/>
        <v>116.6063530357861</v>
      </c>
      <c r="G14" s="12">
        <f t="shared" si="2"/>
        <v>116.6063530357861</v>
      </c>
      <c r="H14" s="12">
        <v>580</v>
      </c>
      <c r="I14" s="12">
        <v>580</v>
      </c>
    </row>
    <row r="15" spans="1:10" ht="28.5" x14ac:dyDescent="0.25">
      <c r="A15" s="1" t="s">
        <v>20</v>
      </c>
      <c r="B15" s="1" t="s">
        <v>21</v>
      </c>
      <c r="C15" s="3">
        <f>C16+C17+C18</f>
        <v>11541.1</v>
      </c>
      <c r="D15" s="3">
        <f>D16+D17+D18</f>
        <v>15392.1</v>
      </c>
      <c r="E15" s="3">
        <f t="shared" ref="E15:I15" si="4">E16+E17+E18</f>
        <v>14887.7</v>
      </c>
      <c r="F15" s="27">
        <f t="shared" si="1"/>
        <v>128.99723596537592</v>
      </c>
      <c r="G15" s="27">
        <f t="shared" si="2"/>
        <v>128.99723596537592</v>
      </c>
      <c r="H15" s="3">
        <f t="shared" si="4"/>
        <v>15662.7</v>
      </c>
      <c r="I15" s="3">
        <f t="shared" si="4"/>
        <v>16259.7</v>
      </c>
    </row>
    <row r="16" spans="1:10" x14ac:dyDescent="0.25">
      <c r="A16" s="4" t="s">
        <v>22</v>
      </c>
      <c r="B16" s="4" t="s">
        <v>23</v>
      </c>
      <c r="C16" s="30">
        <v>2533.1999999999998</v>
      </c>
      <c r="D16" s="46">
        <v>2545</v>
      </c>
      <c r="E16" s="12">
        <v>2581</v>
      </c>
      <c r="F16" s="12">
        <f t="shared" si="1"/>
        <v>101.88694141796937</v>
      </c>
      <c r="G16" s="12">
        <f t="shared" si="2"/>
        <v>101.88694141796937</v>
      </c>
      <c r="H16" s="30">
        <v>2712</v>
      </c>
      <c r="I16" s="20">
        <v>2821</v>
      </c>
    </row>
    <row r="17" spans="1:9" ht="60" x14ac:dyDescent="0.25">
      <c r="A17" s="4" t="s">
        <v>24</v>
      </c>
      <c r="B17" s="4" t="s">
        <v>25</v>
      </c>
      <c r="C17" s="30">
        <v>421.4</v>
      </c>
      <c r="D17" s="46">
        <v>3244.1</v>
      </c>
      <c r="E17" s="12">
        <v>598.5</v>
      </c>
      <c r="F17" s="12">
        <f t="shared" si="1"/>
        <v>142.02657807308972</v>
      </c>
      <c r="G17" s="12">
        <f t="shared" si="2"/>
        <v>142.02657807308972</v>
      </c>
      <c r="H17" s="12">
        <v>598.5</v>
      </c>
      <c r="I17" s="12">
        <v>598.5</v>
      </c>
    </row>
    <row r="18" spans="1:9" ht="45" x14ac:dyDescent="0.25">
      <c r="A18" s="4" t="s">
        <v>26</v>
      </c>
      <c r="B18" s="4" t="s">
        <v>27</v>
      </c>
      <c r="C18" s="30">
        <v>8586.5</v>
      </c>
      <c r="D18" s="46">
        <v>9603</v>
      </c>
      <c r="E18" s="12">
        <v>11708.2</v>
      </c>
      <c r="F18" s="12">
        <f t="shared" si="1"/>
        <v>136.35590752926106</v>
      </c>
      <c r="G18" s="12">
        <f t="shared" si="2"/>
        <v>136.35590752926106</v>
      </c>
      <c r="H18" s="30">
        <v>12352.2</v>
      </c>
      <c r="I18" s="20">
        <v>12840.2</v>
      </c>
    </row>
    <row r="19" spans="1:9" ht="25.5" customHeight="1" x14ac:dyDescent="0.25">
      <c r="A19" s="1" t="s">
        <v>28</v>
      </c>
      <c r="B19" s="1" t="s">
        <v>29</v>
      </c>
      <c r="C19" s="3">
        <f>C21+C22+C23+C24+C20</f>
        <v>945991.29999999993</v>
      </c>
      <c r="D19" s="3">
        <f>D21+D22+D23+D24</f>
        <v>670246.6</v>
      </c>
      <c r="E19" s="3">
        <f t="shared" ref="E19:I19" si="5">E21+E22+E23+E24</f>
        <v>657064.30000000005</v>
      </c>
      <c r="F19" s="27">
        <f t="shared" si="1"/>
        <v>69.457752941279708</v>
      </c>
      <c r="G19" s="27">
        <f t="shared" si="2"/>
        <v>69.457752941279708</v>
      </c>
      <c r="H19" s="3">
        <f t="shared" si="5"/>
        <v>662144.10000000009</v>
      </c>
      <c r="I19" s="3">
        <f t="shared" si="5"/>
        <v>352544.7</v>
      </c>
    </row>
    <row r="20" spans="1:9" ht="21" customHeight="1" x14ac:dyDescent="0.25">
      <c r="A20" s="4" t="s">
        <v>210</v>
      </c>
      <c r="B20" s="4" t="s">
        <v>211</v>
      </c>
      <c r="C20" s="30">
        <v>501</v>
      </c>
      <c r="D20" s="5">
        <v>0</v>
      </c>
      <c r="E20" s="5">
        <v>0</v>
      </c>
      <c r="F20" s="12">
        <f t="shared" si="1"/>
        <v>0</v>
      </c>
      <c r="G20" s="5">
        <v>0</v>
      </c>
      <c r="H20" s="5">
        <v>0</v>
      </c>
      <c r="I20" s="5">
        <v>0</v>
      </c>
    </row>
    <row r="21" spans="1:9" x14ac:dyDescent="0.25">
      <c r="A21" s="4" t="s">
        <v>30</v>
      </c>
      <c r="B21" s="4" t="s">
        <v>31</v>
      </c>
      <c r="C21" s="30">
        <v>100</v>
      </c>
      <c r="D21" s="46">
        <v>695.3</v>
      </c>
      <c r="E21" s="12">
        <v>577.29999999999995</v>
      </c>
      <c r="F21" s="12">
        <f t="shared" si="1"/>
        <v>577.29999999999995</v>
      </c>
      <c r="G21" s="12">
        <f t="shared" si="2"/>
        <v>577.29999999999995</v>
      </c>
      <c r="H21" s="30">
        <v>483.7</v>
      </c>
      <c r="I21" s="20">
        <v>409</v>
      </c>
    </row>
    <row r="22" spans="1:9" x14ac:dyDescent="0.25">
      <c r="A22" s="4" t="s">
        <v>32</v>
      </c>
      <c r="B22" s="4" t="s">
        <v>33</v>
      </c>
      <c r="C22" s="30">
        <v>35048.1</v>
      </c>
      <c r="D22" s="46">
        <v>5201.3</v>
      </c>
      <c r="E22" s="12">
        <v>0</v>
      </c>
      <c r="F22" s="12">
        <f t="shared" si="1"/>
        <v>0</v>
      </c>
      <c r="G22" s="12">
        <f t="shared" si="2"/>
        <v>0</v>
      </c>
      <c r="H22" s="30">
        <v>0</v>
      </c>
      <c r="I22" s="20">
        <v>0</v>
      </c>
    </row>
    <row r="23" spans="1:9" x14ac:dyDescent="0.25">
      <c r="A23" s="4" t="s">
        <v>34</v>
      </c>
      <c r="B23" s="4" t="s">
        <v>35</v>
      </c>
      <c r="C23" s="30">
        <v>736149.7</v>
      </c>
      <c r="D23" s="46">
        <v>429010.9</v>
      </c>
      <c r="E23" s="12">
        <v>392319</v>
      </c>
      <c r="F23" s="12">
        <f t="shared" si="1"/>
        <v>53.293372258387116</v>
      </c>
      <c r="G23" s="12">
        <f t="shared" si="2"/>
        <v>53.293372258387116</v>
      </c>
      <c r="H23" s="30">
        <v>397800</v>
      </c>
      <c r="I23" s="20">
        <v>80321</v>
      </c>
    </row>
    <row r="24" spans="1:9" ht="30" x14ac:dyDescent="0.25">
      <c r="A24" s="4" t="s">
        <v>36</v>
      </c>
      <c r="B24" s="4" t="s">
        <v>37</v>
      </c>
      <c r="C24" s="30">
        <v>174192.5</v>
      </c>
      <c r="D24" s="46">
        <v>235339.1</v>
      </c>
      <c r="E24" s="12">
        <v>264168</v>
      </c>
      <c r="F24" s="12">
        <f t="shared" si="1"/>
        <v>151.65291272586364</v>
      </c>
      <c r="G24" s="12">
        <f t="shared" si="2"/>
        <v>151.65291272586364</v>
      </c>
      <c r="H24" s="30">
        <v>263860.40000000002</v>
      </c>
      <c r="I24" s="20">
        <v>271814.7</v>
      </c>
    </row>
    <row r="25" spans="1:9" ht="20.25" customHeight="1" x14ac:dyDescent="0.25">
      <c r="A25" s="1" t="s">
        <v>38</v>
      </c>
      <c r="B25" s="1" t="s">
        <v>39</v>
      </c>
      <c r="C25" s="3">
        <f>C26+C27+C28</f>
        <v>372608.7</v>
      </c>
      <c r="D25" s="3">
        <f>D26+D27+D28</f>
        <v>843543</v>
      </c>
      <c r="E25" s="3">
        <f t="shared" ref="E25:I25" si="6">E26+E27+E28</f>
        <v>453346.6</v>
      </c>
      <c r="F25" s="27">
        <f t="shared" si="1"/>
        <v>121.66828096069682</v>
      </c>
      <c r="G25" s="27">
        <f t="shared" si="2"/>
        <v>121.66828096069682</v>
      </c>
      <c r="H25" s="3">
        <f t="shared" si="6"/>
        <v>261331.6</v>
      </c>
      <c r="I25" s="3">
        <f t="shared" si="6"/>
        <v>206362.2</v>
      </c>
    </row>
    <row r="26" spans="1:9" x14ac:dyDescent="0.25">
      <c r="A26" s="4" t="s">
        <v>40</v>
      </c>
      <c r="B26" s="4" t="s">
        <v>41</v>
      </c>
      <c r="C26" s="30">
        <v>47298.6</v>
      </c>
      <c r="D26" s="46">
        <v>6156</v>
      </c>
      <c r="E26" s="12">
        <v>6296</v>
      </c>
      <c r="F26" s="12">
        <f t="shared" si="1"/>
        <v>13.311176229317571</v>
      </c>
      <c r="G26" s="12">
        <f t="shared" si="2"/>
        <v>13.311176229317571</v>
      </c>
      <c r="H26" s="30">
        <v>2000</v>
      </c>
      <c r="I26" s="20">
        <v>2000</v>
      </c>
    </row>
    <row r="27" spans="1:9" x14ac:dyDescent="0.25">
      <c r="A27" s="4" t="s">
        <v>42</v>
      </c>
      <c r="B27" s="4" t="s">
        <v>43</v>
      </c>
      <c r="C27" s="30">
        <v>26362.7</v>
      </c>
      <c r="D27" s="46">
        <v>30193.7</v>
      </c>
      <c r="E27" s="12">
        <v>11465.8</v>
      </c>
      <c r="F27" s="12">
        <f t="shared" si="1"/>
        <v>43.492510251226165</v>
      </c>
      <c r="G27" s="12">
        <f t="shared" si="2"/>
        <v>43.492510251226165</v>
      </c>
      <c r="H27" s="30">
        <v>3</v>
      </c>
      <c r="I27" s="20">
        <v>3</v>
      </c>
    </row>
    <row r="28" spans="1:9" x14ac:dyDescent="0.25">
      <c r="A28" s="4" t="s">
        <v>44</v>
      </c>
      <c r="B28" s="4" t="s">
        <v>45</v>
      </c>
      <c r="C28" s="30">
        <v>298947.40000000002</v>
      </c>
      <c r="D28" s="46">
        <v>807193.3</v>
      </c>
      <c r="E28" s="12">
        <v>435584.8</v>
      </c>
      <c r="F28" s="12">
        <f t="shared" si="1"/>
        <v>145.70616770709495</v>
      </c>
      <c r="G28" s="12">
        <f t="shared" si="2"/>
        <v>145.70616770709495</v>
      </c>
      <c r="H28" s="30">
        <v>259328.6</v>
      </c>
      <c r="I28" s="20">
        <v>204359.2</v>
      </c>
    </row>
    <row r="29" spans="1:9" ht="19.5" customHeight="1" x14ac:dyDescent="0.25">
      <c r="A29" s="1" t="s">
        <v>46</v>
      </c>
      <c r="B29" s="1" t="s">
        <v>47</v>
      </c>
      <c r="C29" s="3">
        <f>C30+C31</f>
        <v>6331</v>
      </c>
      <c r="D29" s="3">
        <f>D30+D31</f>
        <v>7322</v>
      </c>
      <c r="E29" s="3">
        <f t="shared" ref="E29:I29" si="7">E30+E31</f>
        <v>8916.6</v>
      </c>
      <c r="F29" s="27">
        <f t="shared" si="1"/>
        <v>140.84030958774287</v>
      </c>
      <c r="G29" s="27">
        <f t="shared" si="2"/>
        <v>140.84030958774287</v>
      </c>
      <c r="H29" s="3">
        <f t="shared" si="7"/>
        <v>2623</v>
      </c>
      <c r="I29" s="3">
        <f t="shared" si="7"/>
        <v>941</v>
      </c>
    </row>
    <row r="30" spans="1:9" ht="30" x14ac:dyDescent="0.25">
      <c r="A30" s="4" t="s">
        <v>48</v>
      </c>
      <c r="B30" s="4" t="s">
        <v>49</v>
      </c>
      <c r="C30" s="5">
        <v>0</v>
      </c>
      <c r="D30" s="46">
        <v>565</v>
      </c>
      <c r="E30" s="12">
        <v>1650</v>
      </c>
      <c r="F30" s="12"/>
      <c r="G30" s="12">
        <v>0</v>
      </c>
      <c r="H30" s="30">
        <v>1715</v>
      </c>
      <c r="I30" s="20">
        <v>0</v>
      </c>
    </row>
    <row r="31" spans="1:9" ht="30" x14ac:dyDescent="0.25">
      <c r="A31" s="4" t="s">
        <v>50</v>
      </c>
      <c r="B31" s="4" t="s">
        <v>51</v>
      </c>
      <c r="C31" s="5">
        <v>6331</v>
      </c>
      <c r="D31" s="46">
        <v>6757</v>
      </c>
      <c r="E31" s="12">
        <v>7266.6</v>
      </c>
      <c r="F31" s="12">
        <f t="shared" si="1"/>
        <v>114.77807613331228</v>
      </c>
      <c r="G31" s="12">
        <f t="shared" si="2"/>
        <v>114.77807613331228</v>
      </c>
      <c r="H31" s="30">
        <v>908</v>
      </c>
      <c r="I31" s="20">
        <v>941</v>
      </c>
    </row>
    <row r="32" spans="1:9" ht="18" customHeight="1" x14ac:dyDescent="0.25">
      <c r="A32" s="1" t="s">
        <v>52</v>
      </c>
      <c r="B32" s="1" t="s">
        <v>53</v>
      </c>
      <c r="C32" s="3">
        <f>C33+C34+C35+C36+C37</f>
        <v>3325367.4</v>
      </c>
      <c r="D32" s="3">
        <f>D33+D34+D35+D36+D37</f>
        <v>3739177.7</v>
      </c>
      <c r="E32" s="3">
        <f t="shared" ref="E32:I32" si="8">E33+E34+E35+E36+E37</f>
        <v>4525039.8999999994</v>
      </c>
      <c r="F32" s="27">
        <f t="shared" si="1"/>
        <v>136.07638963442054</v>
      </c>
      <c r="G32" s="27">
        <f t="shared" si="2"/>
        <v>136.07638963442054</v>
      </c>
      <c r="H32" s="3">
        <f t="shared" si="8"/>
        <v>4778056.8000000007</v>
      </c>
      <c r="I32" s="3">
        <f t="shared" si="8"/>
        <v>4861477</v>
      </c>
    </row>
    <row r="33" spans="1:9" x14ac:dyDescent="0.25">
      <c r="A33" s="4" t="s">
        <v>54</v>
      </c>
      <c r="B33" s="4" t="s">
        <v>55</v>
      </c>
      <c r="C33" s="30">
        <v>1008936.6</v>
      </c>
      <c r="D33" s="46">
        <v>1061205.1000000001</v>
      </c>
      <c r="E33" s="12">
        <v>1107376.3</v>
      </c>
      <c r="F33" s="12">
        <f t="shared" si="1"/>
        <v>109.75677758146549</v>
      </c>
      <c r="G33" s="12">
        <f t="shared" si="2"/>
        <v>109.75677758146549</v>
      </c>
      <c r="H33" s="30">
        <v>1160351.6000000001</v>
      </c>
      <c r="I33" s="20">
        <v>1190874.3999999999</v>
      </c>
    </row>
    <row r="34" spans="1:9" x14ac:dyDescent="0.25">
      <c r="A34" s="4" t="s">
        <v>56</v>
      </c>
      <c r="B34" s="4" t="s">
        <v>57</v>
      </c>
      <c r="C34" s="30">
        <v>1962326.1</v>
      </c>
      <c r="D34" s="46">
        <v>2287474</v>
      </c>
      <c r="E34" s="12">
        <v>3007219.4</v>
      </c>
      <c r="F34" s="12">
        <f t="shared" si="1"/>
        <v>153.24768905637038</v>
      </c>
      <c r="G34" s="12">
        <f t="shared" si="2"/>
        <v>153.24768905637038</v>
      </c>
      <c r="H34" s="30">
        <v>3191074.1</v>
      </c>
      <c r="I34" s="20">
        <v>3229074.1</v>
      </c>
    </row>
    <row r="35" spans="1:9" x14ac:dyDescent="0.25">
      <c r="A35" s="4" t="s">
        <v>58</v>
      </c>
      <c r="B35" s="4" t="s">
        <v>59</v>
      </c>
      <c r="C35" s="30">
        <v>239541.8</v>
      </c>
      <c r="D35" s="46">
        <v>265975.3</v>
      </c>
      <c r="E35" s="12">
        <v>272663.09999999998</v>
      </c>
      <c r="F35" s="12">
        <f t="shared" si="1"/>
        <v>113.8269395988508</v>
      </c>
      <c r="G35" s="12">
        <f t="shared" si="2"/>
        <v>113.8269395988508</v>
      </c>
      <c r="H35" s="30">
        <v>284155.3</v>
      </c>
      <c r="I35" s="20">
        <v>293206.5</v>
      </c>
    </row>
    <row r="36" spans="1:9" x14ac:dyDescent="0.25">
      <c r="A36" s="4" t="s">
        <v>60</v>
      </c>
      <c r="B36" s="4" t="s">
        <v>61</v>
      </c>
      <c r="C36" s="30">
        <v>20967.099999999999</v>
      </c>
      <c r="D36" s="46">
        <v>23347.1</v>
      </c>
      <c r="E36" s="12">
        <v>3418.1</v>
      </c>
      <c r="F36" s="12">
        <f t="shared" si="1"/>
        <v>16.302206790638667</v>
      </c>
      <c r="G36" s="12">
        <f t="shared" si="2"/>
        <v>16.302206790638667</v>
      </c>
      <c r="H36" s="30">
        <v>3697.9</v>
      </c>
      <c r="I36" s="20">
        <v>4355.5</v>
      </c>
    </row>
    <row r="37" spans="1:9" x14ac:dyDescent="0.25">
      <c r="A37" s="4" t="s">
        <v>62</v>
      </c>
      <c r="B37" s="4" t="s">
        <v>63</v>
      </c>
      <c r="C37" s="30">
        <v>93595.8</v>
      </c>
      <c r="D37" s="46">
        <v>101176.2</v>
      </c>
      <c r="E37" s="12">
        <v>134363</v>
      </c>
      <c r="F37" s="12">
        <f t="shared" si="1"/>
        <v>143.55665532000367</v>
      </c>
      <c r="G37" s="12">
        <f t="shared" si="2"/>
        <v>143.55665532000367</v>
      </c>
      <c r="H37" s="30">
        <v>138777.9</v>
      </c>
      <c r="I37" s="20">
        <v>143966.5</v>
      </c>
    </row>
    <row r="38" spans="1:9" ht="21.75" customHeight="1" x14ac:dyDescent="0.25">
      <c r="A38" s="1" t="s">
        <v>64</v>
      </c>
      <c r="B38" s="1" t="s">
        <v>65</v>
      </c>
      <c r="C38" s="3">
        <f>C39+C40</f>
        <v>446240.30000000005</v>
      </c>
      <c r="D38" s="3">
        <f>D39+D40</f>
        <v>435115.19999999995</v>
      </c>
      <c r="E38" s="3">
        <f t="shared" ref="E38:I38" si="9">E39+E40</f>
        <v>351687.5</v>
      </c>
      <c r="F38" s="12">
        <f t="shared" si="1"/>
        <v>78.8112369053176</v>
      </c>
      <c r="G38" s="27">
        <f t="shared" si="2"/>
        <v>78.8112369053176</v>
      </c>
      <c r="H38" s="3">
        <f t="shared" si="9"/>
        <v>394741.10000000003</v>
      </c>
      <c r="I38" s="3">
        <f t="shared" si="9"/>
        <v>362608.60000000003</v>
      </c>
    </row>
    <row r="39" spans="1:9" x14ac:dyDescent="0.25">
      <c r="A39" s="4" t="s">
        <v>66</v>
      </c>
      <c r="B39" s="4" t="s">
        <v>67</v>
      </c>
      <c r="C39" s="30">
        <v>426086.9</v>
      </c>
      <c r="D39" s="46">
        <v>394423.6</v>
      </c>
      <c r="E39" s="5">
        <v>323745.3</v>
      </c>
      <c r="F39" s="12">
        <f t="shared" si="1"/>
        <v>75.981049875037215</v>
      </c>
      <c r="G39" s="12">
        <f t="shared" si="2"/>
        <v>75.981049875037215</v>
      </c>
      <c r="H39" s="5">
        <v>372458.4</v>
      </c>
      <c r="I39" s="5">
        <v>340018.2</v>
      </c>
    </row>
    <row r="40" spans="1:9" ht="30" x14ac:dyDescent="0.25">
      <c r="A40" s="4" t="s">
        <v>68</v>
      </c>
      <c r="B40" s="4" t="s">
        <v>69</v>
      </c>
      <c r="C40" s="30">
        <v>20153.400000000001</v>
      </c>
      <c r="D40" s="46">
        <v>40691.599999999999</v>
      </c>
      <c r="E40" s="5">
        <v>27942.2</v>
      </c>
      <c r="F40" s="12">
        <f t="shared" si="1"/>
        <v>138.64757311421397</v>
      </c>
      <c r="G40" s="12">
        <f t="shared" si="2"/>
        <v>138.64757311421397</v>
      </c>
      <c r="H40" s="5">
        <v>22282.7</v>
      </c>
      <c r="I40" s="5">
        <v>22590.400000000001</v>
      </c>
    </row>
    <row r="41" spans="1:9" ht="23.25" customHeight="1" x14ac:dyDescent="0.25">
      <c r="A41" s="1" t="s">
        <v>70</v>
      </c>
      <c r="B41" s="1" t="s">
        <v>71</v>
      </c>
      <c r="C41" s="3">
        <f>C42+C43+C44</f>
        <v>76307.199999999997</v>
      </c>
      <c r="D41" s="3">
        <f>D42+D43+D44</f>
        <v>33320.1</v>
      </c>
      <c r="E41" s="3">
        <f t="shared" ref="E41:I41" si="10">E42+E43+E44</f>
        <v>12517.5</v>
      </c>
      <c r="F41" s="27">
        <f t="shared" si="1"/>
        <v>16.404087687662503</v>
      </c>
      <c r="G41" s="27">
        <f t="shared" si="2"/>
        <v>16.404087687662503</v>
      </c>
      <c r="H41" s="3">
        <f t="shared" si="10"/>
        <v>9518.9</v>
      </c>
      <c r="I41" s="3">
        <f t="shared" si="10"/>
        <v>7519.3</v>
      </c>
    </row>
    <row r="42" spans="1:9" x14ac:dyDescent="0.25">
      <c r="A42" s="4" t="s">
        <v>72</v>
      </c>
      <c r="B42" s="4" t="s">
        <v>73</v>
      </c>
      <c r="C42" s="30">
        <v>3895.3</v>
      </c>
      <c r="D42" s="46">
        <v>5311.3</v>
      </c>
      <c r="E42" s="5">
        <v>4163.8999999999996</v>
      </c>
      <c r="F42" s="12">
        <f t="shared" si="1"/>
        <v>106.89548943598695</v>
      </c>
      <c r="G42" s="12">
        <f t="shared" si="2"/>
        <v>106.89548943598695</v>
      </c>
      <c r="H42" s="5">
        <v>4368.8999999999996</v>
      </c>
      <c r="I42" s="5">
        <v>2369.3000000000002</v>
      </c>
    </row>
    <row r="43" spans="1:9" x14ac:dyDescent="0.25">
      <c r="A43" s="4" t="s">
        <v>74</v>
      </c>
      <c r="B43" s="4" t="s">
        <v>75</v>
      </c>
      <c r="C43" s="30">
        <v>0</v>
      </c>
      <c r="D43" s="46">
        <v>2375</v>
      </c>
      <c r="E43" s="5">
        <v>3203.6</v>
      </c>
      <c r="F43" s="12"/>
      <c r="G43" s="12"/>
      <c r="H43" s="5">
        <v>0</v>
      </c>
      <c r="I43" s="5">
        <v>0</v>
      </c>
    </row>
    <row r="44" spans="1:9" ht="30" x14ac:dyDescent="0.25">
      <c r="A44" s="4" t="s">
        <v>76</v>
      </c>
      <c r="B44" s="4" t="s">
        <v>77</v>
      </c>
      <c r="C44" s="30">
        <v>72411.899999999994</v>
      </c>
      <c r="D44" s="46">
        <v>25633.8</v>
      </c>
      <c r="E44" s="5">
        <v>5150</v>
      </c>
      <c r="F44" s="12">
        <f t="shared" si="1"/>
        <v>7.112090692275717</v>
      </c>
      <c r="G44" s="12">
        <f t="shared" si="2"/>
        <v>7.112090692275717</v>
      </c>
      <c r="H44" s="5">
        <v>5150</v>
      </c>
      <c r="I44" s="5">
        <v>5150</v>
      </c>
    </row>
    <row r="45" spans="1:9" ht="24" customHeight="1" x14ac:dyDescent="0.25">
      <c r="A45" s="1" t="s">
        <v>78</v>
      </c>
      <c r="B45" s="1" t="s">
        <v>79</v>
      </c>
      <c r="C45" s="3">
        <f>C46+C47+C48+C49+C50</f>
        <v>1417233</v>
      </c>
      <c r="D45" s="3">
        <f>D46+D47+D48+D49+D50</f>
        <v>1066298.5</v>
      </c>
      <c r="E45" s="3">
        <f t="shared" ref="E45:I45" si="11">E46+E47+E48+E49+E50</f>
        <v>1042427.8999999999</v>
      </c>
      <c r="F45" s="27">
        <f t="shared" si="1"/>
        <v>73.553741692438706</v>
      </c>
      <c r="G45" s="27">
        <f t="shared" si="2"/>
        <v>73.553741692438706</v>
      </c>
      <c r="H45" s="3">
        <f t="shared" si="11"/>
        <v>1189928.6000000001</v>
      </c>
      <c r="I45" s="3">
        <f t="shared" si="11"/>
        <v>1155120.8</v>
      </c>
    </row>
    <row r="46" spans="1:9" x14ac:dyDescent="0.25">
      <c r="A46" s="4" t="s">
        <v>80</v>
      </c>
      <c r="B46" s="4" t="s">
        <v>81</v>
      </c>
      <c r="C46" s="30">
        <v>7099</v>
      </c>
      <c r="D46" s="46">
        <v>8225.4</v>
      </c>
      <c r="E46" s="5">
        <v>9454</v>
      </c>
      <c r="F46" s="12">
        <f t="shared" si="1"/>
        <v>133.17368643470911</v>
      </c>
      <c r="G46" s="12">
        <f t="shared" si="2"/>
        <v>133.17368643470911</v>
      </c>
      <c r="H46" s="5">
        <v>9832.2000000000007</v>
      </c>
      <c r="I46" s="5">
        <v>10225.5</v>
      </c>
    </row>
    <row r="47" spans="1:9" x14ac:dyDescent="0.25">
      <c r="A47" s="4" t="s">
        <v>82</v>
      </c>
      <c r="B47" s="4" t="s">
        <v>83</v>
      </c>
      <c r="C47" s="30">
        <v>70828.5</v>
      </c>
      <c r="D47" s="46">
        <v>77658</v>
      </c>
      <c r="E47" s="5">
        <v>86153.2</v>
      </c>
      <c r="F47" s="12">
        <f t="shared" si="1"/>
        <v>121.63634695073311</v>
      </c>
      <c r="G47" s="12">
        <f t="shared" si="2"/>
        <v>121.63634695073311</v>
      </c>
      <c r="H47" s="5">
        <v>89831.8</v>
      </c>
      <c r="I47" s="5">
        <v>90495</v>
      </c>
    </row>
    <row r="48" spans="1:9" x14ac:dyDescent="0.25">
      <c r="A48" s="4" t="s">
        <v>84</v>
      </c>
      <c r="B48" s="4" t="s">
        <v>85</v>
      </c>
      <c r="C48" s="30">
        <v>666182.1</v>
      </c>
      <c r="D48" s="46">
        <v>645802.80000000005</v>
      </c>
      <c r="E48" s="5">
        <v>633250.6</v>
      </c>
      <c r="F48" s="12">
        <f t="shared" si="1"/>
        <v>95.056681949274832</v>
      </c>
      <c r="G48" s="12">
        <f t="shared" si="2"/>
        <v>95.056681949274832</v>
      </c>
      <c r="H48" s="5">
        <v>686403.8</v>
      </c>
      <c r="I48" s="5">
        <v>710377.3</v>
      </c>
    </row>
    <row r="49" spans="1:9" x14ac:dyDescent="0.25">
      <c r="A49" s="4" t="s">
        <v>86</v>
      </c>
      <c r="B49" s="4" t="s">
        <v>87</v>
      </c>
      <c r="C49" s="30">
        <v>645617.6</v>
      </c>
      <c r="D49" s="46">
        <v>301305.5</v>
      </c>
      <c r="E49" s="5">
        <v>284746.8</v>
      </c>
      <c r="F49" s="12">
        <f t="shared" si="1"/>
        <v>44.104559726996293</v>
      </c>
      <c r="G49" s="12">
        <f t="shared" si="2"/>
        <v>44.104559726996293</v>
      </c>
      <c r="H49" s="5">
        <v>371731.3</v>
      </c>
      <c r="I49" s="5">
        <v>310826.5</v>
      </c>
    </row>
    <row r="50" spans="1:9" ht="30" x14ac:dyDescent="0.25">
      <c r="A50" s="4" t="s">
        <v>88</v>
      </c>
      <c r="B50" s="4" t="s">
        <v>89</v>
      </c>
      <c r="C50" s="30">
        <v>27505.8</v>
      </c>
      <c r="D50" s="46">
        <v>33306.800000000003</v>
      </c>
      <c r="E50" s="5">
        <v>28823.3</v>
      </c>
      <c r="F50" s="12">
        <f t="shared" si="1"/>
        <v>104.78989885769548</v>
      </c>
      <c r="G50" s="12">
        <f t="shared" si="2"/>
        <v>104.78989885769548</v>
      </c>
      <c r="H50" s="5">
        <v>32129.5</v>
      </c>
      <c r="I50" s="5">
        <v>33196.5</v>
      </c>
    </row>
    <row r="51" spans="1:9" ht="21.75" customHeight="1" x14ac:dyDescent="0.25">
      <c r="A51" s="1" t="s">
        <v>90</v>
      </c>
      <c r="B51" s="28" t="s">
        <v>91</v>
      </c>
      <c r="C51" s="3">
        <f>C52+C53+C54</f>
        <v>152675.59999999998</v>
      </c>
      <c r="D51" s="3">
        <f>D52+D53+D54</f>
        <v>162839.99999999997</v>
      </c>
      <c r="E51" s="3">
        <f t="shared" ref="E51:I51" si="12">E52+E53+E54</f>
        <v>154652.20000000001</v>
      </c>
      <c r="F51" s="27">
        <f t="shared" si="1"/>
        <v>101.29464040095473</v>
      </c>
      <c r="G51" s="27">
        <f t="shared" si="2"/>
        <v>101.29464040095473</v>
      </c>
      <c r="H51" s="3">
        <f t="shared" si="12"/>
        <v>128572.9</v>
      </c>
      <c r="I51" s="3">
        <f t="shared" si="12"/>
        <v>133729.5</v>
      </c>
    </row>
    <row r="52" spans="1:9" x14ac:dyDescent="0.25">
      <c r="A52" s="4" t="s">
        <v>110</v>
      </c>
      <c r="B52" s="29" t="s">
        <v>111</v>
      </c>
      <c r="C52" s="30">
        <v>150</v>
      </c>
      <c r="D52" s="46">
        <v>593.79999999999995</v>
      </c>
      <c r="E52" s="12">
        <v>0</v>
      </c>
      <c r="F52" s="12">
        <f t="shared" si="1"/>
        <v>0</v>
      </c>
      <c r="G52" s="12">
        <f t="shared" si="2"/>
        <v>0</v>
      </c>
      <c r="H52" s="12">
        <v>0</v>
      </c>
      <c r="I52" s="12">
        <v>0</v>
      </c>
    </row>
    <row r="53" spans="1:9" x14ac:dyDescent="0.25">
      <c r="A53" s="4" t="s">
        <v>92</v>
      </c>
      <c r="B53" s="4" t="s">
        <v>93</v>
      </c>
      <c r="C53" s="30">
        <v>89798.9</v>
      </c>
      <c r="D53" s="46">
        <v>144408.29999999999</v>
      </c>
      <c r="E53" s="5">
        <v>145260</v>
      </c>
      <c r="F53" s="12">
        <f t="shared" si="1"/>
        <v>161.76144696649959</v>
      </c>
      <c r="G53" s="12">
        <f t="shared" si="2"/>
        <v>161.76144696649959</v>
      </c>
      <c r="H53" s="5">
        <v>124196.9</v>
      </c>
      <c r="I53" s="5">
        <v>129323.9</v>
      </c>
    </row>
    <row r="54" spans="1:9" ht="30" x14ac:dyDescent="0.25">
      <c r="A54" s="4" t="s">
        <v>94</v>
      </c>
      <c r="B54" s="4" t="s">
        <v>95</v>
      </c>
      <c r="C54" s="30">
        <v>62726.7</v>
      </c>
      <c r="D54" s="46">
        <v>17837.900000000001</v>
      </c>
      <c r="E54" s="5">
        <v>9392.2000000000007</v>
      </c>
      <c r="F54" s="12">
        <f t="shared" si="1"/>
        <v>14.973209175677981</v>
      </c>
      <c r="G54" s="12">
        <f t="shared" si="2"/>
        <v>14.973209175677981</v>
      </c>
      <c r="H54" s="5">
        <v>4376</v>
      </c>
      <c r="I54" s="5">
        <v>4405.6000000000004</v>
      </c>
    </row>
    <row r="55" spans="1:9" ht="22.5" customHeight="1" x14ac:dyDescent="0.25">
      <c r="A55" s="1" t="s">
        <v>96</v>
      </c>
      <c r="B55" s="28" t="s">
        <v>97</v>
      </c>
      <c r="C55" s="3">
        <f>C56+C57</f>
        <v>2151</v>
      </c>
      <c r="D55" s="3">
        <f>D56+D57</f>
        <v>4115</v>
      </c>
      <c r="E55" s="3">
        <f t="shared" ref="E55:I55" si="13">E56+E57</f>
        <v>3015</v>
      </c>
      <c r="F55" s="27">
        <f t="shared" si="1"/>
        <v>140.1673640167364</v>
      </c>
      <c r="G55" s="27">
        <f t="shared" si="2"/>
        <v>140.1673640167364</v>
      </c>
      <c r="H55" s="3">
        <f t="shared" si="13"/>
        <v>3015</v>
      </c>
      <c r="I55" s="3">
        <f t="shared" si="13"/>
        <v>3015</v>
      </c>
    </row>
    <row r="56" spans="1:9" x14ac:dyDescent="0.25">
      <c r="A56" s="4" t="s">
        <v>98</v>
      </c>
      <c r="B56" s="4" t="s">
        <v>99</v>
      </c>
      <c r="C56" s="30">
        <v>1940</v>
      </c>
      <c r="D56" s="46">
        <v>3000</v>
      </c>
      <c r="E56" s="5">
        <v>3015</v>
      </c>
      <c r="F56" s="12">
        <f t="shared" si="1"/>
        <v>155.41237113402062</v>
      </c>
      <c r="G56" s="12">
        <f t="shared" si="2"/>
        <v>155.41237113402062</v>
      </c>
      <c r="H56" s="5">
        <v>3015</v>
      </c>
      <c r="I56" s="5">
        <v>3015</v>
      </c>
    </row>
    <row r="57" spans="1:9" ht="30" x14ac:dyDescent="0.25">
      <c r="A57" s="4" t="s">
        <v>100</v>
      </c>
      <c r="B57" s="4" t="s">
        <v>101</v>
      </c>
      <c r="C57" s="30">
        <v>211</v>
      </c>
      <c r="D57" s="46">
        <v>1115</v>
      </c>
      <c r="E57" s="12">
        <v>0</v>
      </c>
      <c r="F57" s="12">
        <f t="shared" si="1"/>
        <v>0</v>
      </c>
      <c r="G57" s="12">
        <f t="shared" si="2"/>
        <v>0</v>
      </c>
      <c r="H57" s="12">
        <v>0</v>
      </c>
      <c r="I57" s="12">
        <v>0</v>
      </c>
    </row>
    <row r="58" spans="1:9" ht="28.5" x14ac:dyDescent="0.25">
      <c r="A58" s="1" t="s">
        <v>102</v>
      </c>
      <c r="B58" s="28" t="s">
        <v>103</v>
      </c>
      <c r="C58" s="3">
        <f t="shared" ref="C58:I58" si="14">C59</f>
        <v>0</v>
      </c>
      <c r="D58" s="3">
        <f t="shared" si="14"/>
        <v>1000</v>
      </c>
      <c r="E58" s="3">
        <f t="shared" si="14"/>
        <v>1000</v>
      </c>
      <c r="F58" s="27">
        <v>0</v>
      </c>
      <c r="G58" s="27">
        <v>0</v>
      </c>
      <c r="H58" s="3">
        <f t="shared" si="14"/>
        <v>0</v>
      </c>
      <c r="I58" s="3">
        <f t="shared" si="14"/>
        <v>0</v>
      </c>
    </row>
    <row r="59" spans="1:9" ht="30" x14ac:dyDescent="0.25">
      <c r="A59" s="4" t="s">
        <v>104</v>
      </c>
      <c r="B59" s="4" t="s">
        <v>105</v>
      </c>
      <c r="C59" s="5">
        <v>0</v>
      </c>
      <c r="D59" s="5">
        <v>1000</v>
      </c>
      <c r="E59" s="12">
        <v>1000</v>
      </c>
      <c r="F59" s="12">
        <v>0</v>
      </c>
      <c r="G59" s="12">
        <v>0</v>
      </c>
      <c r="H59" s="30">
        <v>0</v>
      </c>
      <c r="I59" s="30">
        <v>0</v>
      </c>
    </row>
    <row r="60" spans="1:9" ht="42.75" x14ac:dyDescent="0.25">
      <c r="A60" s="1" t="s">
        <v>106</v>
      </c>
      <c r="B60" s="28" t="s">
        <v>107</v>
      </c>
      <c r="C60" s="3">
        <f>C61</f>
        <v>133234</v>
      </c>
      <c r="D60" s="3">
        <f>D61</f>
        <v>316504.7</v>
      </c>
      <c r="E60" s="3">
        <f t="shared" ref="E60:I60" si="15">E61</f>
        <v>162868.1</v>
      </c>
      <c r="F60" s="27">
        <f t="shared" si="1"/>
        <v>122.24214539832174</v>
      </c>
      <c r="G60" s="27">
        <f t="shared" si="2"/>
        <v>122.24214539832174</v>
      </c>
      <c r="H60" s="3">
        <f t="shared" si="15"/>
        <v>148965</v>
      </c>
      <c r="I60" s="3">
        <f t="shared" si="15"/>
        <v>160023.29999999999</v>
      </c>
    </row>
    <row r="61" spans="1:9" ht="45" x14ac:dyDescent="0.25">
      <c r="A61" s="4" t="s">
        <v>108</v>
      </c>
      <c r="B61" s="4" t="s">
        <v>109</v>
      </c>
      <c r="C61" s="30">
        <v>133234</v>
      </c>
      <c r="D61" s="5">
        <v>316504.7</v>
      </c>
      <c r="E61" s="5">
        <v>162868.1</v>
      </c>
      <c r="F61" s="12">
        <f t="shared" si="1"/>
        <v>122.24214539832174</v>
      </c>
      <c r="G61" s="12">
        <f t="shared" si="2"/>
        <v>122.24214539832174</v>
      </c>
      <c r="H61" s="5">
        <v>148965</v>
      </c>
      <c r="I61" s="5">
        <v>160023.29999999999</v>
      </c>
    </row>
  </sheetData>
  <mergeCells count="2">
    <mergeCell ref="A2:H2"/>
    <mergeCell ref="A1:J1"/>
  </mergeCells>
  <pageMargins left="0.7" right="0.7" top="0.75" bottom="0.75" header="0.3" footer="0.3"/>
  <pageSetup paperSize="9" scale="6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K9" sqref="K9"/>
    </sheetView>
  </sheetViews>
  <sheetFormatPr defaultRowHeight="15" x14ac:dyDescent="0.25"/>
  <cols>
    <col min="1" max="1" width="24.140625" style="15" customWidth="1"/>
    <col min="2" max="2" width="31.5703125" style="15" customWidth="1"/>
    <col min="3" max="3" width="36.7109375" style="15" customWidth="1"/>
    <col min="4" max="4" width="17.42578125" style="15" customWidth="1"/>
    <col min="5" max="5" width="18" style="15" customWidth="1"/>
    <col min="6" max="6" width="17.5703125" style="15" customWidth="1"/>
    <col min="7" max="7" width="12.7109375" style="15" customWidth="1"/>
    <col min="8" max="8" width="13.7109375" style="15" customWidth="1"/>
    <col min="9" max="16384" width="9.140625" style="15"/>
  </cols>
  <sheetData>
    <row r="1" spans="1:8" ht="15" customHeight="1" x14ac:dyDescent="0.25">
      <c r="A1" s="55" t="s">
        <v>200</v>
      </c>
      <c r="B1" s="55"/>
      <c r="C1" s="55"/>
      <c r="D1" s="55"/>
      <c r="E1" s="55"/>
      <c r="F1" s="55"/>
      <c r="G1" s="55"/>
      <c r="H1" s="55"/>
    </row>
    <row r="2" spans="1:8" ht="15" customHeight="1" x14ac:dyDescent="0.25">
      <c r="A2" s="55"/>
      <c r="B2" s="55"/>
      <c r="C2" s="55"/>
      <c r="D2" s="55"/>
      <c r="E2" s="55"/>
      <c r="F2" s="55"/>
      <c r="G2" s="55"/>
      <c r="H2" s="55"/>
    </row>
    <row r="3" spans="1:8" ht="15" customHeight="1" x14ac:dyDescent="0.25">
      <c r="A3" s="38"/>
      <c r="B3" s="38"/>
      <c r="C3" s="38"/>
      <c r="D3" s="38"/>
      <c r="E3" s="38"/>
      <c r="F3" s="38"/>
      <c r="G3" s="38"/>
      <c r="H3" s="38"/>
    </row>
    <row r="4" spans="1:8" x14ac:dyDescent="0.25">
      <c r="A4" s="50"/>
      <c r="B4" s="50"/>
      <c r="C4" s="50"/>
      <c r="D4" s="51"/>
      <c r="E4" s="51"/>
      <c r="F4" s="51"/>
      <c r="G4" s="32"/>
      <c r="H4" s="33" t="s">
        <v>199</v>
      </c>
    </row>
    <row r="5" spans="1:8" ht="71.25" x14ac:dyDescent="0.25">
      <c r="A5" s="2" t="s">
        <v>112</v>
      </c>
      <c r="B5" s="2" t="s">
        <v>167</v>
      </c>
      <c r="C5" s="2" t="s">
        <v>168</v>
      </c>
      <c r="D5" s="44" t="s">
        <v>213</v>
      </c>
      <c r="E5" s="34" t="s">
        <v>201</v>
      </c>
      <c r="F5" s="2" t="s">
        <v>196</v>
      </c>
      <c r="G5" s="34" t="s">
        <v>197</v>
      </c>
      <c r="H5" s="34" t="s">
        <v>198</v>
      </c>
    </row>
    <row r="6" spans="1:8" ht="26.25" customHeight="1" x14ac:dyDescent="0.25">
      <c r="A6" s="52" t="s">
        <v>189</v>
      </c>
      <c r="B6" s="53"/>
      <c r="C6" s="54"/>
      <c r="D6" s="21">
        <f>D7+D10+D13</f>
        <v>348498.06999999983</v>
      </c>
      <c r="E6" s="35">
        <f>E7+E10+E13</f>
        <v>-54487.480000000447</v>
      </c>
      <c r="F6" s="35">
        <f t="shared" ref="F6:H6" si="0">F7+F10+F13</f>
        <v>82800</v>
      </c>
      <c r="G6" s="35">
        <f t="shared" si="0"/>
        <v>0</v>
      </c>
      <c r="H6" s="35">
        <f t="shared" si="0"/>
        <v>0</v>
      </c>
    </row>
    <row r="7" spans="1:8" ht="28.5" x14ac:dyDescent="0.25">
      <c r="A7" s="2" t="s">
        <v>169</v>
      </c>
      <c r="B7" s="2">
        <v>861</v>
      </c>
      <c r="C7" s="2" t="s">
        <v>170</v>
      </c>
      <c r="D7" s="20">
        <f>D8+D9</f>
        <v>0</v>
      </c>
      <c r="E7" s="31">
        <f>E8+E9</f>
        <v>0</v>
      </c>
      <c r="F7" s="31">
        <f t="shared" ref="F7:H7" si="1">F8+F9</f>
        <v>0</v>
      </c>
      <c r="G7" s="31">
        <f t="shared" si="1"/>
        <v>0</v>
      </c>
      <c r="H7" s="31">
        <f t="shared" si="1"/>
        <v>0</v>
      </c>
    </row>
    <row r="8" spans="1:8" ht="45" x14ac:dyDescent="0.25">
      <c r="A8" s="36" t="s">
        <v>171</v>
      </c>
      <c r="B8" s="36">
        <v>861</v>
      </c>
      <c r="C8" s="36" t="s">
        <v>172</v>
      </c>
      <c r="D8" s="20">
        <v>0</v>
      </c>
      <c r="E8" s="37">
        <v>0</v>
      </c>
      <c r="F8" s="14">
        <v>30000</v>
      </c>
      <c r="G8" s="14">
        <v>30000</v>
      </c>
      <c r="H8" s="14">
        <v>30000</v>
      </c>
    </row>
    <row r="9" spans="1:8" ht="60" x14ac:dyDescent="0.25">
      <c r="A9" s="36" t="s">
        <v>173</v>
      </c>
      <c r="B9" s="36">
        <v>861</v>
      </c>
      <c r="C9" s="36" t="s">
        <v>174</v>
      </c>
      <c r="D9" s="20">
        <v>0</v>
      </c>
      <c r="E9" s="37">
        <v>0</v>
      </c>
      <c r="F9" s="20">
        <v>-30000</v>
      </c>
      <c r="G9" s="20">
        <v>-30000</v>
      </c>
      <c r="H9" s="20">
        <v>-30000</v>
      </c>
    </row>
    <row r="10" spans="1:8" ht="28.5" x14ac:dyDescent="0.25">
      <c r="A10" s="2" t="s">
        <v>175</v>
      </c>
      <c r="B10" s="2">
        <v>861</v>
      </c>
      <c r="C10" s="2" t="s">
        <v>176</v>
      </c>
      <c r="D10" s="21">
        <f>D11+D12</f>
        <v>348169.54999999981</v>
      </c>
      <c r="E10" s="31">
        <f>E11+E12</f>
        <v>-54487.480000000447</v>
      </c>
      <c r="F10" s="31">
        <f t="shared" ref="F10:H10" si="2">F11+F12</f>
        <v>82800</v>
      </c>
      <c r="G10" s="31">
        <f t="shared" si="2"/>
        <v>0</v>
      </c>
      <c r="H10" s="31">
        <f t="shared" si="2"/>
        <v>0</v>
      </c>
    </row>
    <row r="11" spans="1:8" ht="30" x14ac:dyDescent="0.25">
      <c r="A11" s="36" t="s">
        <v>177</v>
      </c>
      <c r="B11" s="36">
        <v>861</v>
      </c>
      <c r="C11" s="36" t="s">
        <v>178</v>
      </c>
      <c r="D11" s="20">
        <v>-7172106.9100000001</v>
      </c>
      <c r="E11" s="37">
        <v>-7693202.4100000001</v>
      </c>
      <c r="F11" s="20">
        <v>-7717300.7999999998</v>
      </c>
      <c r="G11" s="30">
        <v>-8086899.9000000004</v>
      </c>
      <c r="H11" s="30">
        <v>-7863527.2000000002</v>
      </c>
    </row>
    <row r="12" spans="1:8" ht="30" x14ac:dyDescent="0.25">
      <c r="A12" s="36" t="s">
        <v>179</v>
      </c>
      <c r="B12" s="36">
        <v>861</v>
      </c>
      <c r="C12" s="36" t="s">
        <v>180</v>
      </c>
      <c r="D12" s="20">
        <v>7520276.46</v>
      </c>
      <c r="E12" s="37">
        <v>7638714.9299999997</v>
      </c>
      <c r="F12" s="39">
        <v>7800100.7999999998</v>
      </c>
      <c r="G12" s="30">
        <v>8086899.9000000004</v>
      </c>
      <c r="H12" s="30">
        <v>7863527.2000000002</v>
      </c>
    </row>
    <row r="13" spans="1:8" ht="42.75" x14ac:dyDescent="0.25">
      <c r="A13" s="2" t="s">
        <v>181</v>
      </c>
      <c r="B13" s="2">
        <v>861</v>
      </c>
      <c r="C13" s="2" t="s">
        <v>182</v>
      </c>
      <c r="D13" s="21">
        <v>328.52</v>
      </c>
      <c r="E13" s="31">
        <v>0</v>
      </c>
      <c r="F13" s="35">
        <v>0</v>
      </c>
      <c r="G13" s="40">
        <v>0</v>
      </c>
      <c r="H13" s="40">
        <v>0</v>
      </c>
    </row>
    <row r="14" spans="1:8" ht="42.75" x14ac:dyDescent="0.25">
      <c r="A14" s="2" t="s">
        <v>183</v>
      </c>
      <c r="B14" s="2">
        <v>861</v>
      </c>
      <c r="C14" s="2" t="s">
        <v>184</v>
      </c>
      <c r="D14" s="21">
        <v>328.52</v>
      </c>
      <c r="E14" s="31">
        <f>E15+E16</f>
        <v>0</v>
      </c>
      <c r="F14" s="31">
        <f t="shared" ref="F14:H14" si="3">F15+F16</f>
        <v>0</v>
      </c>
      <c r="G14" s="31">
        <f t="shared" si="3"/>
        <v>0</v>
      </c>
      <c r="H14" s="31">
        <f t="shared" si="3"/>
        <v>0</v>
      </c>
    </row>
    <row r="15" spans="1:8" ht="75" x14ac:dyDescent="0.25">
      <c r="A15" s="36" t="s">
        <v>185</v>
      </c>
      <c r="B15" s="36">
        <v>861</v>
      </c>
      <c r="C15" s="36" t="s">
        <v>186</v>
      </c>
      <c r="D15" s="20">
        <v>-40162</v>
      </c>
      <c r="E15" s="37">
        <v>-32370</v>
      </c>
      <c r="F15" s="20">
        <v>-111000</v>
      </c>
      <c r="G15" s="20">
        <v>-111000</v>
      </c>
      <c r="H15" s="20">
        <v>-111000</v>
      </c>
    </row>
    <row r="16" spans="1:8" ht="90" x14ac:dyDescent="0.25">
      <c r="A16" s="36" t="s">
        <v>187</v>
      </c>
      <c r="B16" s="36">
        <v>861</v>
      </c>
      <c r="C16" s="36" t="s">
        <v>188</v>
      </c>
      <c r="D16" s="20">
        <v>40162</v>
      </c>
      <c r="E16" s="37">
        <v>32370</v>
      </c>
      <c r="F16" s="39">
        <v>111000</v>
      </c>
      <c r="G16" s="39">
        <v>111000</v>
      </c>
      <c r="H16" s="39">
        <v>111000</v>
      </c>
    </row>
  </sheetData>
  <mergeCells count="3">
    <mergeCell ref="A4:F4"/>
    <mergeCell ref="A6:C6"/>
    <mergeCell ref="A1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 фин-я дефицита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2023-03-27T08:06:59Z</dcterms:modified>
</cp:coreProperties>
</file>